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har\Desktop\Club pics 2021\"/>
    </mc:Choice>
  </mc:AlternateContent>
  <xr:revisionPtr revIDLastSave="0" documentId="8_{E0FC29BB-08AD-4A2D-9D45-7789A6B9BEBC}" xr6:coauthVersionLast="47" xr6:coauthVersionMax="47" xr10:uidLastSave="{00000000-0000-0000-0000-000000000000}"/>
  <bookViews>
    <workbookView xWindow="390" yWindow="390" windowWidth="20535" windowHeight="14265" xr2:uid="{00000000-000D-0000-FFFF-FFFF00000000}"/>
  </bookViews>
  <sheets>
    <sheet name="Club Member Standings" sheetId="3" r:id="rId1"/>
    <sheet name="Tournament Points" sheetId="1" r:id="rId2"/>
    <sheet name="Meeting Points" sheetId="2" r:id="rId3"/>
    <sheet name="Member Summary" sheetId="4" r:id="rId4"/>
    <sheet name="Classic Pairings" sheetId="5" r:id="rId5"/>
  </sheets>
  <calcPr calcId="181029"/>
</workbook>
</file>

<file path=xl/calcChain.xml><?xml version="1.0" encoding="utf-8"?>
<calcChain xmlns="http://schemas.openxmlformats.org/spreadsheetml/2006/main">
  <c r="C21" i="1" l="1"/>
  <c r="C22" i="1"/>
  <c r="D12" i="4" s="1"/>
  <c r="C23" i="1"/>
  <c r="C24" i="1"/>
  <c r="C25" i="1"/>
  <c r="C26" i="1"/>
  <c r="C27" i="1"/>
  <c r="C28" i="1"/>
  <c r="C29" i="1"/>
  <c r="C30" i="1"/>
  <c r="C31" i="1"/>
  <c r="C20" i="1"/>
  <c r="C7" i="1"/>
  <c r="C8" i="1"/>
  <c r="C9" i="1"/>
  <c r="C10" i="1"/>
  <c r="C11" i="1"/>
  <c r="C12" i="1"/>
  <c r="C13" i="1"/>
  <c r="C14" i="1"/>
  <c r="C15" i="1"/>
  <c r="C16" i="1"/>
  <c r="C17" i="1"/>
  <c r="C6" i="1"/>
  <c r="D13" i="4"/>
  <c r="C10" i="4"/>
  <c r="D10" i="4"/>
  <c r="E10" i="4"/>
  <c r="C11" i="4"/>
  <c r="D11" i="4"/>
  <c r="E11" i="4"/>
  <c r="D26" i="4"/>
  <c r="D27" i="4"/>
  <c r="D21" i="4"/>
  <c r="C21" i="4"/>
  <c r="B5" i="2"/>
  <c r="B6" i="2"/>
  <c r="B7" i="2"/>
  <c r="B8" i="2"/>
  <c r="B9" i="2"/>
  <c r="B10" i="2"/>
  <c r="B11" i="2"/>
  <c r="B12" i="2"/>
  <c r="C12" i="4" s="1"/>
  <c r="B13" i="2"/>
  <c r="C13" i="4" s="1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C27" i="4" s="1"/>
  <c r="B22" i="1"/>
  <c r="E12" i="4" s="1"/>
  <c r="H13" i="3" s="1"/>
  <c r="B23" i="1"/>
  <c r="E13" i="4" s="1"/>
  <c r="H16" i="3" s="1"/>
  <c r="B24" i="1"/>
  <c r="B25" i="1"/>
  <c r="B26" i="1"/>
  <c r="B27" i="1"/>
  <c r="B28" i="1"/>
  <c r="B29" i="1"/>
  <c r="B30" i="1"/>
  <c r="E26" i="4" s="1"/>
  <c r="H11" i="3" s="1"/>
  <c r="B31" i="1"/>
  <c r="E27" i="4" s="1"/>
  <c r="H15" i="3" s="1"/>
  <c r="B14" i="1"/>
  <c r="B10" i="4" l="1"/>
  <c r="B12" i="4"/>
  <c r="I13" i="3" s="1"/>
  <c r="B11" i="4"/>
  <c r="B13" i="4"/>
  <c r="I16" i="3" s="1"/>
  <c r="B21" i="4"/>
  <c r="B27" i="4"/>
  <c r="I15" i="3" s="1"/>
  <c r="C3" i="4"/>
  <c r="E25" i="4" l="1"/>
  <c r="H9" i="3" s="1"/>
  <c r="C25" i="4"/>
  <c r="D25" i="4"/>
  <c r="B25" i="4" l="1"/>
  <c r="I9" i="3" s="1"/>
  <c r="B21" i="1"/>
  <c r="B20" i="1"/>
  <c r="E3" i="4" s="1"/>
  <c r="B7" i="1"/>
  <c r="B8" i="1"/>
  <c r="B9" i="1"/>
  <c r="B10" i="1"/>
  <c r="B11" i="1"/>
  <c r="B12" i="1"/>
  <c r="B13" i="1"/>
  <c r="B15" i="1"/>
  <c r="E21" i="4" s="1"/>
  <c r="C13" i="3" s="1"/>
  <c r="B16" i="1"/>
  <c r="B17" i="1"/>
  <c r="B6" i="1"/>
  <c r="D3" i="4"/>
  <c r="B3" i="4" s="1"/>
  <c r="F6" i="3" l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A6" i="3"/>
  <c r="A7" i="3" s="1"/>
  <c r="D18" i="4"/>
  <c r="E18" i="4"/>
  <c r="D6" i="4"/>
  <c r="D17" i="4"/>
  <c r="E6" i="4"/>
  <c r="D24" i="4"/>
  <c r="E24" i="4"/>
  <c r="D23" i="4"/>
  <c r="C6" i="4"/>
  <c r="C17" i="4"/>
  <c r="C18" i="4"/>
  <c r="C26" i="4"/>
  <c r="B26" i="4" s="1"/>
  <c r="I11" i="3" s="1"/>
  <c r="E17" i="4"/>
  <c r="E23" i="4" l="1"/>
  <c r="B18" i="4"/>
  <c r="B17" i="4"/>
  <c r="D13" i="3" s="1"/>
  <c r="B6" i="4"/>
  <c r="E19" i="4" l="1"/>
  <c r="H8" i="3" s="1"/>
  <c r="D19" i="4"/>
  <c r="C19" i="4"/>
  <c r="C23" i="4"/>
  <c r="B23" i="4" s="1"/>
  <c r="C24" i="4"/>
  <c r="B24" i="4" s="1"/>
  <c r="C5" i="3" l="1"/>
  <c r="D5" i="3"/>
  <c r="B19" i="4"/>
  <c r="I8" i="3" s="1"/>
  <c r="C15" i="4" l="1"/>
  <c r="C22" i="4" l="1"/>
  <c r="C7" i="4"/>
  <c r="E5" i="4" l="1"/>
  <c r="D5" i="4"/>
  <c r="C5" i="4"/>
  <c r="E22" i="4"/>
  <c r="H7" i="3" s="1"/>
  <c r="D22" i="4"/>
  <c r="E8" i="4"/>
  <c r="H6" i="3" s="1"/>
  <c r="E20" i="4"/>
  <c r="H5" i="3" s="1"/>
  <c r="E15" i="4"/>
  <c r="H14" i="3" s="1"/>
  <c r="E4" i="4"/>
  <c r="E7" i="4"/>
  <c r="C6" i="3" s="1"/>
  <c r="E9" i="4"/>
  <c r="C9" i="3" s="1"/>
  <c r="E14" i="4"/>
  <c r="E2" i="4"/>
  <c r="D8" i="4"/>
  <c r="D16" i="4"/>
  <c r="D20" i="4"/>
  <c r="D15" i="4"/>
  <c r="D4" i="4"/>
  <c r="D7" i="4"/>
  <c r="D9" i="4"/>
  <c r="D14" i="4"/>
  <c r="D2" i="4"/>
  <c r="C20" i="4"/>
  <c r="C4" i="4"/>
  <c r="C8" i="4"/>
  <c r="C9" i="4"/>
  <c r="C14" i="4"/>
  <c r="C16" i="4"/>
  <c r="B4" i="2"/>
  <c r="C2" i="4" s="1"/>
  <c r="K30" i="4"/>
  <c r="G28" i="4"/>
  <c r="E16" i="4" l="1"/>
  <c r="B15" i="4"/>
  <c r="I14" i="3" s="1"/>
  <c r="C15" i="3"/>
  <c r="C10" i="3"/>
  <c r="C11" i="3"/>
  <c r="C16" i="3"/>
  <c r="C14" i="3"/>
  <c r="C7" i="3"/>
  <c r="C8" i="3"/>
  <c r="B5" i="4"/>
  <c r="B2" i="4"/>
  <c r="B14" i="4"/>
  <c r="B16" i="4"/>
  <c r="B7" i="4"/>
  <c r="D6" i="3" s="1"/>
  <c r="C12" i="3"/>
  <c r="B22" i="4"/>
  <c r="I7" i="3" s="1"/>
  <c r="B4" i="4"/>
  <c r="B8" i="4"/>
  <c r="I6" i="3" s="1"/>
  <c r="B20" i="4"/>
  <c r="I5" i="3" s="1"/>
  <c r="B9" i="4"/>
  <c r="I10" i="3" l="1"/>
  <c r="I12" i="3"/>
  <c r="H10" i="3"/>
  <c r="H12" i="3"/>
  <c r="D16" i="3"/>
  <c r="D9" i="3"/>
  <c r="D7" i="3"/>
  <c r="D11" i="3"/>
  <c r="D14" i="3"/>
  <c r="D10" i="3"/>
  <c r="D15" i="3"/>
  <c r="D8" i="3"/>
  <c r="D12" i="3"/>
  <c r="A8" i="3"/>
  <c r="A9" i="3" s="1"/>
  <c r="A10" i="3" s="1"/>
  <c r="A11" i="3" s="1"/>
  <c r="A12" i="3" s="1"/>
  <c r="A13" i="3" s="1"/>
  <c r="A14" i="3" s="1"/>
  <c r="A15" i="3" s="1"/>
  <c r="A16" i="3" s="1"/>
</calcChain>
</file>

<file path=xl/sharedStrings.xml><?xml version="1.0" encoding="utf-8"?>
<sst xmlns="http://schemas.openxmlformats.org/spreadsheetml/2006/main" count="191" uniqueCount="69">
  <si>
    <t>NAME</t>
  </si>
  <si>
    <t>TOTALS</t>
  </si>
  <si>
    <t>Angler Division</t>
  </si>
  <si>
    <t>POSITION</t>
  </si>
  <si>
    <t>TOTAL WEIGHT</t>
  </si>
  <si>
    <t>TOTAL POINTS</t>
  </si>
  <si>
    <t>Doug Lubs</t>
  </si>
  <si>
    <t>Rex Harris</t>
  </si>
  <si>
    <t>Bob Locke</t>
  </si>
  <si>
    <t>Todd Taylor</t>
  </si>
  <si>
    <t>Leonard Compton</t>
  </si>
  <si>
    <t>Co-Angler Division</t>
  </si>
  <si>
    <t>Mark Goulding</t>
  </si>
  <si>
    <t>Linda Locke</t>
  </si>
  <si>
    <t>Terry Battema</t>
  </si>
  <si>
    <t>Big Bass:</t>
  </si>
  <si>
    <t>Weight</t>
  </si>
  <si>
    <t>Points</t>
  </si>
  <si>
    <t>Name</t>
  </si>
  <si>
    <t>Angler/CoAngler</t>
  </si>
  <si>
    <t>CoAngler</t>
  </si>
  <si>
    <t>Angler</t>
  </si>
  <si>
    <t>Membership Dues</t>
  </si>
  <si>
    <t>Total Dues</t>
  </si>
  <si>
    <t>Total Points</t>
  </si>
  <si>
    <t>Meeting Points</t>
  </si>
  <si>
    <t>Tournament Points</t>
  </si>
  <si>
    <t>Total Weight</t>
  </si>
  <si>
    <t>Bonus Points for New Members</t>
  </si>
  <si>
    <t>Anglers</t>
  </si>
  <si>
    <t>Co-Anglers</t>
  </si>
  <si>
    <t>Tournament Point Total</t>
  </si>
  <si>
    <t>Did not participate in the draw</t>
  </si>
  <si>
    <t>Brett Miner</t>
  </si>
  <si>
    <t>Coangler</t>
  </si>
  <si>
    <t>Jeff Terrell</t>
  </si>
  <si>
    <t>Mike Scholl</t>
  </si>
  <si>
    <t>Wild Card</t>
  </si>
  <si>
    <t>Lee Eakle</t>
  </si>
  <si>
    <t>Troy Gorham</t>
  </si>
  <si>
    <t>Randy McWethy</t>
  </si>
  <si>
    <t>Jeff Palin</t>
  </si>
  <si>
    <t>Ben Farmer</t>
  </si>
  <si>
    <t>Joe Myetich</t>
  </si>
  <si>
    <t>Ryan Neal</t>
  </si>
  <si>
    <t>Darryl Stanley</t>
  </si>
  <si>
    <t>Desmond Turner</t>
  </si>
  <si>
    <t>Patrick Weber</t>
  </si>
  <si>
    <t>10 Bonus Points for State Championship Function</t>
  </si>
  <si>
    <t>WC</t>
  </si>
  <si>
    <t>Patoka    4/3/2021</t>
  </si>
  <si>
    <t>West Boggs        4/10/2021</t>
  </si>
  <si>
    <t>Morse      5/1/2021</t>
  </si>
  <si>
    <t>Lemon     5/15/2021</t>
  </si>
  <si>
    <t>Waveland  6/5/2021</t>
  </si>
  <si>
    <t>Geist   6/12/2021</t>
  </si>
  <si>
    <t>Monroe   8/7/2021</t>
  </si>
  <si>
    <t>Brookville  9/11/2021</t>
  </si>
  <si>
    <t>JCC BASSMASTERS SEASON POINTS 2021 - TOURNAMENTS</t>
  </si>
  <si>
    <t>Nick Shelburn</t>
  </si>
  <si>
    <t>Chris Lapinski</t>
  </si>
  <si>
    <t>Scott Lincks</t>
  </si>
  <si>
    <t>Devin Williams</t>
  </si>
  <si>
    <t>Patoka</t>
  </si>
  <si>
    <t>JCC BASSMASTERS 2021 POINTS STANDINGS</t>
  </si>
  <si>
    <t>JCC BASSMASTERS 2021 SEASON POINTS - CLUB MEETINGS</t>
  </si>
  <si>
    <t>2021 Classic Pairings</t>
  </si>
  <si>
    <t>Jonathon Badua</t>
  </si>
  <si>
    <t>Monroe    7/17/2021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</si>
</sst>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0" fontId="0" fillId="0" borderId="1" xfId="0" applyBorder="1"/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0" fillId="3" borderId="3" xfId="0" applyNumberFormat="1" applyFill="1" applyBorder="1"/>
    <xf numFmtId="164" fontId="0" fillId="3" borderId="3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5" fontId="3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4" fillId="0" borderId="0" xfId="0" applyFont="1"/>
    <xf numFmtId="0" fontId="4" fillId="0" borderId="1" xfId="0" applyFont="1" applyBorder="1"/>
    <xf numFmtId="0" fontId="0" fillId="0" borderId="1" xfId="0" applyBorder="1" applyAlignment="1">
      <alignment horizontal="center"/>
    </xf>
    <xf numFmtId="15" fontId="3" fillId="3" borderId="6" xfId="0" applyNumberFormat="1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2" fillId="0" borderId="1" xfId="0" applyFont="1" applyBorder="1"/>
    <xf numFmtId="164" fontId="2" fillId="5" borderId="2" xfId="0" applyNumberFormat="1" applyFont="1" applyFill="1" applyBorder="1"/>
    <xf numFmtId="164" fontId="2" fillId="5" borderId="3" xfId="0" applyNumberFormat="1" applyFont="1" applyFill="1" applyBorder="1"/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5" fillId="2" borderId="9" xfId="0" applyNumberFormat="1" applyFont="1" applyFill="1" applyBorder="1"/>
    <xf numFmtId="1" fontId="0" fillId="5" borderId="3" xfId="0" applyNumberFormat="1" applyFill="1" applyBorder="1" applyAlignment="1">
      <alignment horizontal="center"/>
    </xf>
    <xf numFmtId="0" fontId="2" fillId="5" borderId="1" xfId="0" applyFont="1" applyFill="1" applyBorder="1"/>
    <xf numFmtId="164" fontId="2" fillId="5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64" fontId="5" fillId="2" borderId="4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" fontId="4" fillId="0" borderId="1" xfId="0" applyNumberFormat="1" applyFont="1" applyBorder="1" applyAlignment="1">
      <alignment horizontal="center"/>
    </xf>
    <xf numFmtId="0" fontId="4" fillId="5" borderId="11" xfId="0" applyFont="1" applyFill="1" applyBorder="1"/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8" fillId="0" borderId="1" xfId="0" applyFont="1" applyBorder="1"/>
    <xf numFmtId="164" fontId="2" fillId="0" borderId="1" xfId="0" applyNumberFormat="1" applyFont="1" applyBorder="1"/>
    <xf numFmtId="0" fontId="9" fillId="4" borderId="1" xfId="0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0" xfId="0" applyFill="1" applyBorder="1"/>
    <xf numFmtId="0" fontId="7" fillId="6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7" borderId="1" xfId="0" applyFill="1" applyBorder="1"/>
    <xf numFmtId="0" fontId="7" fillId="0" borderId="0" xfId="0" applyFont="1"/>
    <xf numFmtId="0" fontId="11" fillId="3" borderId="16" xfId="0" applyFont="1" applyFill="1" applyBorder="1"/>
    <xf numFmtId="164" fontId="12" fillId="3" borderId="17" xfId="0" applyNumberFormat="1" applyFont="1" applyFill="1" applyBorder="1"/>
    <xf numFmtId="0" fontId="2" fillId="0" borderId="3" xfId="0" applyFont="1" applyBorder="1"/>
    <xf numFmtId="165" fontId="0" fillId="3" borderId="1" xfId="0" applyNumberForma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0" fontId="13" fillId="0" borderId="10" xfId="0" applyFont="1" applyBorder="1"/>
    <xf numFmtId="0" fontId="7" fillId="0" borderId="1" xfId="0" applyFont="1" applyBorder="1"/>
    <xf numFmtId="14" fontId="0" fillId="0" borderId="0" xfId="0" applyNumberFormat="1"/>
    <xf numFmtId="0" fontId="4" fillId="0" borderId="1" xfId="0" applyFont="1" applyFill="1" applyBorder="1" applyAlignment="1">
      <alignment horizontal="center"/>
    </xf>
    <xf numFmtId="0" fontId="6" fillId="9" borderId="14" xfId="0" applyFont="1" applyFill="1" applyBorder="1"/>
    <xf numFmtId="0" fontId="0" fillId="0" borderId="0" xfId="0" applyBorder="1"/>
    <xf numFmtId="164" fontId="2" fillId="8" borderId="3" xfId="0" applyNumberFormat="1" applyFont="1" applyFill="1" applyBorder="1"/>
    <xf numFmtId="0" fontId="2" fillId="8" borderId="1" xfId="0" applyFont="1" applyFill="1" applyBorder="1"/>
    <xf numFmtId="2" fontId="0" fillId="4" borderId="1" xfId="0" applyNumberFormat="1" applyFill="1" applyBorder="1" applyAlignment="1">
      <alignment horizontal="left" indent="1"/>
    </xf>
    <xf numFmtId="0" fontId="0" fillId="10" borderId="18" xfId="0" applyFill="1" applyBorder="1"/>
    <xf numFmtId="164" fontId="4" fillId="0" borderId="19" xfId="0" applyNumberFormat="1" applyFont="1" applyFill="1" applyBorder="1"/>
    <xf numFmtId="0" fontId="0" fillId="0" borderId="0" xfId="0" applyAlignment="1">
      <alignment horizontal="right"/>
    </xf>
    <xf numFmtId="1" fontId="0" fillId="0" borderId="3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2" fillId="0" borderId="20" xfId="0" applyNumberFormat="1" applyFont="1" applyBorder="1"/>
    <xf numFmtId="0" fontId="4" fillId="0" borderId="1" xfId="0" applyFont="1" applyBorder="1" applyAlignment="1">
      <alignment horizontal="left"/>
    </xf>
    <xf numFmtId="1" fontId="0" fillId="4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8" borderId="3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zoomScaleNormal="100" workbookViewId="0">
      <selection activeCell="F21" sqref="F21"/>
    </sheetView>
  </sheetViews>
  <sheetFormatPr defaultRowHeight="15" x14ac:dyDescent="0.25"/>
  <cols>
    <col min="1" max="1" width="16.28515625" bestFit="1" customWidth="1"/>
    <col min="2" max="2" width="17.5703125" bestFit="1" customWidth="1"/>
    <col min="3" max="3" width="15.140625" bestFit="1" customWidth="1"/>
    <col min="4" max="4" width="14.42578125" bestFit="1" customWidth="1"/>
    <col min="6" max="6" width="17.7109375" customWidth="1"/>
    <col min="7" max="7" width="17" bestFit="1" customWidth="1"/>
    <col min="8" max="8" width="16.28515625" bestFit="1" customWidth="1"/>
    <col min="9" max="9" width="19.42578125" bestFit="1" customWidth="1"/>
  </cols>
  <sheetData>
    <row r="1" spans="1:9" ht="18.75" thickBot="1" x14ac:dyDescent="0.3">
      <c r="A1" s="100" t="s">
        <v>64</v>
      </c>
      <c r="B1" s="101"/>
      <c r="C1" s="101"/>
      <c r="D1" s="102"/>
      <c r="F1" s="43" t="s">
        <v>15</v>
      </c>
      <c r="G1" s="44" t="s">
        <v>39</v>
      </c>
      <c r="H1" s="77">
        <v>7.53</v>
      </c>
      <c r="I1" s="45" t="s">
        <v>63</v>
      </c>
    </row>
    <row r="2" spans="1:9" ht="18.75" thickBot="1" x14ac:dyDescent="0.3">
      <c r="A2" s="13"/>
      <c r="B2" s="14"/>
      <c r="C2" s="14"/>
      <c r="D2" s="14"/>
    </row>
    <row r="3" spans="1:9" ht="18.75" thickBot="1" x14ac:dyDescent="0.3">
      <c r="A3" s="20" t="s">
        <v>2</v>
      </c>
      <c r="B3" s="21"/>
      <c r="C3" s="21"/>
      <c r="D3" s="22"/>
      <c r="F3" s="23" t="s">
        <v>11</v>
      </c>
      <c r="G3" s="24"/>
      <c r="H3" s="24"/>
      <c r="I3" s="25"/>
    </row>
    <row r="4" spans="1:9" x14ac:dyDescent="0.25">
      <c r="A4" s="26" t="s">
        <v>3</v>
      </c>
      <c r="B4" s="26" t="s">
        <v>0</v>
      </c>
      <c r="C4" s="26" t="s">
        <v>4</v>
      </c>
      <c r="D4" s="26" t="s">
        <v>5</v>
      </c>
      <c r="F4" s="27" t="s">
        <v>3</v>
      </c>
      <c r="G4" s="27" t="s">
        <v>0</v>
      </c>
      <c r="H4" s="27" t="s">
        <v>4</v>
      </c>
      <c r="I4" s="27" t="s">
        <v>5</v>
      </c>
    </row>
    <row r="5" spans="1:9" x14ac:dyDescent="0.25">
      <c r="A5" s="15">
        <v>1</v>
      </c>
      <c r="B5" s="18" t="s">
        <v>9</v>
      </c>
      <c r="C5" s="42">
        <f>VLOOKUP($B5,'Member Summary'!$A$1:$F$37,5,FALSE)</f>
        <v>36.510000000000005</v>
      </c>
      <c r="D5" s="15">
        <f>VLOOKUP($B5,'Member Summary'!$A$1:$F$42,2,FALSE)</f>
        <v>265</v>
      </c>
      <c r="F5" s="15">
        <v>1</v>
      </c>
      <c r="G5" s="95" t="s">
        <v>36</v>
      </c>
      <c r="H5" s="42">
        <f>VLOOKUP($G5,'Member Summary'!$A$1:$F$32,5,FALSE)</f>
        <v>33.569999999999993</v>
      </c>
      <c r="I5" s="15">
        <f>VLOOKUP($G5,'Member Summary'!$A$1:$F$42,2,FALSE)</f>
        <v>329</v>
      </c>
    </row>
    <row r="6" spans="1:9" x14ac:dyDescent="0.25">
      <c r="A6" s="15">
        <f t="shared" ref="A6:A16" si="0">A5+1</f>
        <v>2</v>
      </c>
      <c r="B6" s="18" t="s">
        <v>39</v>
      </c>
      <c r="C6" s="42">
        <f>VLOOKUP($B6,'Member Summary'!$A$1:$F$37,5,FALSE)</f>
        <v>25.2</v>
      </c>
      <c r="D6" s="15">
        <f>VLOOKUP($B6,'Member Summary'!$A$1:$F$42,2,FALSE)</f>
        <v>261</v>
      </c>
      <c r="F6" s="15">
        <f>F5+1</f>
        <v>2</v>
      </c>
      <c r="G6" s="95" t="s">
        <v>12</v>
      </c>
      <c r="H6" s="42">
        <f>VLOOKUP($G6,'Member Summary'!$A$1:$F$32,5,FALSE)</f>
        <v>19.459999999999997</v>
      </c>
      <c r="I6" s="15">
        <f>VLOOKUP($G6,'Member Summary'!$A$1:$F$42,2,FALSE)</f>
        <v>230</v>
      </c>
    </row>
    <row r="7" spans="1:9" x14ac:dyDescent="0.25">
      <c r="A7" s="15">
        <f t="shared" si="0"/>
        <v>3</v>
      </c>
      <c r="B7" s="18" t="s">
        <v>6</v>
      </c>
      <c r="C7" s="42">
        <f>VLOOKUP($B7,'Member Summary'!$A$1:$F$37,5,FALSE)</f>
        <v>37.160000000000004</v>
      </c>
      <c r="D7" s="15">
        <f>VLOOKUP($B7,'Member Summary'!$A$1:$F$42,2,FALSE)</f>
        <v>260</v>
      </c>
      <c r="F7" s="15">
        <f t="shared" ref="F7:F16" si="1">F6+1</f>
        <v>3</v>
      </c>
      <c r="G7" s="95" t="s">
        <v>45</v>
      </c>
      <c r="H7" s="42">
        <f>VLOOKUP($G7,'Member Summary'!$A$1:$F$32,5,FALSE)</f>
        <v>23.6</v>
      </c>
      <c r="I7" s="15">
        <f>VLOOKUP($G7,'Member Summary'!$A$1:$F$42,2,FALSE)</f>
        <v>216</v>
      </c>
    </row>
    <row r="8" spans="1:9" x14ac:dyDescent="0.25">
      <c r="A8" s="15">
        <f t="shared" si="0"/>
        <v>4</v>
      </c>
      <c r="B8" s="18" t="s">
        <v>44</v>
      </c>
      <c r="C8" s="42">
        <f>VLOOKUP($B8,'Member Summary'!$A$1:$F$37,5,FALSE)</f>
        <v>26.990000000000002</v>
      </c>
      <c r="D8" s="15">
        <f>VLOOKUP($B8,'Member Summary'!$A$1:$F$42,2,FALSE)</f>
        <v>226</v>
      </c>
      <c r="F8" s="15">
        <f t="shared" si="1"/>
        <v>4</v>
      </c>
      <c r="G8" s="95" t="s">
        <v>41</v>
      </c>
      <c r="H8" s="42">
        <f>VLOOKUP($G8,'Member Summary'!$A$1:$F$32,5,FALSE)</f>
        <v>15.78</v>
      </c>
      <c r="I8" s="15">
        <f>VLOOKUP($G8,'Member Summary'!$A$1:$F$42,2,FALSE)</f>
        <v>212</v>
      </c>
    </row>
    <row r="9" spans="1:9" x14ac:dyDescent="0.25">
      <c r="A9" s="15">
        <f t="shared" si="0"/>
        <v>5</v>
      </c>
      <c r="B9" s="18" t="s">
        <v>7</v>
      </c>
      <c r="C9" s="42">
        <f>VLOOKUP($B9,'Member Summary'!$A$1:$F$37,5,FALSE)</f>
        <v>17.380000000000003</v>
      </c>
      <c r="D9" s="15">
        <f>VLOOKUP($B9,'Member Summary'!$A$1:$F$42,2,FALSE)</f>
        <v>197</v>
      </c>
      <c r="F9" s="15">
        <f t="shared" si="1"/>
        <v>5</v>
      </c>
      <c r="G9" s="95" t="s">
        <v>46</v>
      </c>
      <c r="H9" s="42">
        <f>VLOOKUP($G9,'Member Summary'!$A$1:$F$32,5,FALSE)</f>
        <v>11.370000000000001</v>
      </c>
      <c r="I9" s="15">
        <f>VLOOKUP($G9,'Member Summary'!$A$1:$F$42,2,FALSE)</f>
        <v>181</v>
      </c>
    </row>
    <row r="10" spans="1:9" x14ac:dyDescent="0.25">
      <c r="A10" s="15">
        <f t="shared" si="0"/>
        <v>6</v>
      </c>
      <c r="B10" s="18" t="s">
        <v>14</v>
      </c>
      <c r="C10" s="42">
        <f>VLOOKUP($B10,'Member Summary'!$A$1:$F$37,5,FALSE)</f>
        <v>14.16</v>
      </c>
      <c r="D10" s="15">
        <f>VLOOKUP($B10,'Member Summary'!$A$1:$F$42,2,FALSE)</f>
        <v>196</v>
      </c>
      <c r="F10" s="15">
        <f t="shared" si="1"/>
        <v>6</v>
      </c>
      <c r="G10" s="95" t="s">
        <v>67</v>
      </c>
      <c r="H10" s="42">
        <f>VLOOKUP($G10,'Member Summary'!$A$1:$F$32,5,FALSE)</f>
        <v>13.8</v>
      </c>
      <c r="I10" s="15">
        <f>VLOOKUP($G10,'Member Summary'!$A$1:$F$42,2,FALSE)</f>
        <v>181</v>
      </c>
    </row>
    <row r="11" spans="1:9" x14ac:dyDescent="0.25">
      <c r="A11" s="15">
        <f t="shared" si="0"/>
        <v>7</v>
      </c>
      <c r="B11" s="18" t="s">
        <v>35</v>
      </c>
      <c r="C11" s="42">
        <f>VLOOKUP($B11,'Member Summary'!$A$1:$F$37,5,FALSE)</f>
        <v>12.94</v>
      </c>
      <c r="D11" s="15">
        <f>VLOOKUP($B11,'Member Summary'!$A$1:$F$42,2,FALSE)</f>
        <v>194</v>
      </c>
      <c r="F11" s="15">
        <f t="shared" si="1"/>
        <v>7</v>
      </c>
      <c r="G11" s="95" t="s">
        <v>47</v>
      </c>
      <c r="H11" s="42">
        <f>VLOOKUP($G11,'Member Summary'!$A$1:$F$32,5,FALSE)</f>
        <v>13.129999999999999</v>
      </c>
      <c r="I11" s="15">
        <f>VLOOKUP($G11,'Member Summary'!$A$1:$F$42,2,FALSE)</f>
        <v>173</v>
      </c>
    </row>
    <row r="12" spans="1:9" x14ac:dyDescent="0.25">
      <c r="A12" s="15">
        <f t="shared" si="0"/>
        <v>8</v>
      </c>
      <c r="B12" s="18" t="s">
        <v>38</v>
      </c>
      <c r="C12" s="42">
        <f>VLOOKUP($B12,'Member Summary'!$A$1:$F$37,5,FALSE)</f>
        <v>26.38</v>
      </c>
      <c r="D12" s="15">
        <f>VLOOKUP($B12,'Member Summary'!$A$1:$F$42,2,FALSE)</f>
        <v>181</v>
      </c>
      <c r="F12" s="15">
        <f t="shared" si="1"/>
        <v>8</v>
      </c>
      <c r="G12" s="95" t="s">
        <v>33</v>
      </c>
      <c r="H12" s="42">
        <f>VLOOKUP($G12,'Member Summary'!$A$1:$F$32,5,FALSE)</f>
        <v>8.31</v>
      </c>
      <c r="I12" s="15">
        <f>VLOOKUP($G12,'Member Summary'!$A$1:$F$42,2,FALSE)</f>
        <v>138</v>
      </c>
    </row>
    <row r="13" spans="1:9" x14ac:dyDescent="0.25">
      <c r="A13" s="15">
        <f t="shared" si="0"/>
        <v>9</v>
      </c>
      <c r="B13" s="18" t="s">
        <v>59</v>
      </c>
      <c r="C13" s="42">
        <f>VLOOKUP($B13,'Member Summary'!$A$1:$F$37,5,FALSE)</f>
        <v>6.23</v>
      </c>
      <c r="D13" s="15">
        <f>VLOOKUP($B13,'Member Summary'!$A$1:$F$42,2,FALSE)</f>
        <v>114</v>
      </c>
      <c r="F13" s="15">
        <f t="shared" si="1"/>
        <v>9</v>
      </c>
      <c r="G13" s="95" t="s">
        <v>60</v>
      </c>
      <c r="H13" s="42">
        <f>VLOOKUP($G13,'Member Summary'!$A$1:$F$32,5,FALSE)</f>
        <v>2.58</v>
      </c>
      <c r="I13" s="15">
        <f>VLOOKUP($G13,'Member Summary'!$A$1:$F$42,2,FALSE)</f>
        <v>100</v>
      </c>
    </row>
    <row r="14" spans="1:9" x14ac:dyDescent="0.25">
      <c r="A14" s="15">
        <f t="shared" si="0"/>
        <v>10</v>
      </c>
      <c r="B14" s="18" t="s">
        <v>43</v>
      </c>
      <c r="C14" s="42">
        <f>VLOOKUP($B14,'Member Summary'!$A$1:$F$37,5,FALSE)</f>
        <v>13.51</v>
      </c>
      <c r="D14" s="15">
        <f>VLOOKUP($B14,'Member Summary'!$A$1:$F$42,2,FALSE)</f>
        <v>99</v>
      </c>
      <c r="F14" s="15">
        <f t="shared" si="1"/>
        <v>10</v>
      </c>
      <c r="G14" s="95" t="s">
        <v>40</v>
      </c>
      <c r="H14" s="42">
        <f>VLOOKUP($G14,'Member Summary'!$A$1:$F$32,5,FALSE)</f>
        <v>0</v>
      </c>
      <c r="I14" s="15">
        <f>VLOOKUP($G14,'Member Summary'!$A$1:$F$42,2,FALSE)</f>
        <v>70</v>
      </c>
    </row>
    <row r="15" spans="1:9" x14ac:dyDescent="0.25">
      <c r="A15" s="15">
        <f t="shared" si="0"/>
        <v>11</v>
      </c>
      <c r="B15" s="18" t="s">
        <v>42</v>
      </c>
      <c r="C15" s="42">
        <f>VLOOKUP($B15,'Member Summary'!$A$1:$F$37,5,FALSE)</f>
        <v>9.65</v>
      </c>
      <c r="D15" s="15">
        <f>VLOOKUP($B15,'Member Summary'!$A$1:$F$42,2,FALSE)</f>
        <v>84</v>
      </c>
      <c r="F15" s="15">
        <f t="shared" si="1"/>
        <v>11</v>
      </c>
      <c r="G15" s="95" t="s">
        <v>62</v>
      </c>
      <c r="H15" s="42">
        <f>VLOOKUP($G15,'Member Summary'!$A$1:$F$32,5,FALSE)</f>
        <v>0</v>
      </c>
      <c r="I15" s="15">
        <f>VLOOKUP($G15,'Member Summary'!$A$1:$F$42,2,FALSE)</f>
        <v>56</v>
      </c>
    </row>
    <row r="16" spans="1:9" x14ac:dyDescent="0.25">
      <c r="A16" s="15">
        <f t="shared" si="0"/>
        <v>12</v>
      </c>
      <c r="B16" s="18" t="s">
        <v>10</v>
      </c>
      <c r="C16" s="42">
        <f>VLOOKUP($B16,'Member Summary'!$A$1:$F$37,5,FALSE)</f>
        <v>0</v>
      </c>
      <c r="D16" s="15">
        <f>VLOOKUP($B16,'Member Summary'!$A$1:$F$42,2,FALSE)</f>
        <v>28</v>
      </c>
      <c r="F16" s="15">
        <f t="shared" si="1"/>
        <v>12</v>
      </c>
      <c r="G16" s="95" t="s">
        <v>61</v>
      </c>
      <c r="H16" s="42">
        <f>VLOOKUP($G16,'Member Summary'!$A$1:$F$32,5,FALSE)</f>
        <v>4.66</v>
      </c>
      <c r="I16" s="15">
        <f>VLOOKUP($G16,'Member Summary'!$A$1:$F$42,2,FALSE)</f>
        <v>38</v>
      </c>
    </row>
    <row r="17" spans="1:9" x14ac:dyDescent="0.25">
      <c r="A17" s="15"/>
      <c r="B17" s="16"/>
      <c r="C17" s="42"/>
      <c r="D17" s="15"/>
      <c r="F17" s="15"/>
      <c r="G17" s="7"/>
      <c r="H17" s="7"/>
      <c r="I17" s="7"/>
    </row>
    <row r="18" spans="1:9" x14ac:dyDescent="0.25">
      <c r="A18" s="15"/>
      <c r="B18" s="18"/>
      <c r="C18" s="42"/>
      <c r="D18" s="15"/>
      <c r="F18" s="15"/>
      <c r="G18" s="7"/>
      <c r="H18" s="7"/>
      <c r="I18" s="7"/>
    </row>
    <row r="19" spans="1:9" x14ac:dyDescent="0.25">
      <c r="A19" s="15"/>
      <c r="B19" s="16"/>
      <c r="C19" s="42"/>
      <c r="D19" s="15"/>
      <c r="F19" s="15"/>
      <c r="G19" s="18"/>
      <c r="H19" s="42"/>
      <c r="I19" s="15"/>
    </row>
    <row r="20" spans="1:9" x14ac:dyDescent="0.25">
      <c r="A20" s="15"/>
      <c r="B20" s="79"/>
      <c r="C20" s="42"/>
      <c r="D20" s="15"/>
      <c r="F20" s="15"/>
      <c r="G20" s="18"/>
      <c r="H20" s="42"/>
      <c r="I20" s="15"/>
    </row>
    <row r="21" spans="1:9" x14ac:dyDescent="0.25">
      <c r="A21" s="15"/>
      <c r="B21" s="16"/>
      <c r="C21" s="15"/>
      <c r="D21" s="15"/>
      <c r="F21" s="15"/>
      <c r="G21" s="18"/>
      <c r="H21" s="42"/>
      <c r="I21" s="15"/>
    </row>
    <row r="22" spans="1:9" x14ac:dyDescent="0.25">
      <c r="A22" s="18"/>
      <c r="B22" s="18"/>
      <c r="C22" s="18"/>
      <c r="D22" s="18"/>
      <c r="F22" s="81"/>
      <c r="G22" s="18"/>
      <c r="H22" s="42"/>
      <c r="I22" s="15"/>
    </row>
    <row r="23" spans="1:9" x14ac:dyDescent="0.25">
      <c r="A23" s="18"/>
      <c r="B23" s="18"/>
      <c r="C23" s="18"/>
      <c r="D23" s="18"/>
      <c r="F23" s="7"/>
      <c r="G23" s="7"/>
      <c r="H23" s="7"/>
      <c r="I23" s="7"/>
    </row>
    <row r="24" spans="1:9" x14ac:dyDescent="0.25">
      <c r="A24" s="7"/>
      <c r="B24" s="7"/>
      <c r="C24" s="7"/>
      <c r="D24" s="7"/>
      <c r="F24" s="7"/>
      <c r="G24" s="7"/>
      <c r="H24" s="7"/>
      <c r="I24" s="7"/>
    </row>
    <row r="25" spans="1:9" x14ac:dyDescent="0.25">
      <c r="A25" s="7"/>
      <c r="B25" s="7"/>
      <c r="C25" s="7"/>
      <c r="D25" s="7"/>
      <c r="F25" s="7"/>
      <c r="G25" s="7"/>
      <c r="H25" s="7"/>
      <c r="I25" s="7"/>
    </row>
    <row r="42" spans="1:4" x14ac:dyDescent="0.25">
      <c r="A42" s="17"/>
      <c r="B42" s="17"/>
      <c r="C42" s="17"/>
      <c r="D42" s="17"/>
    </row>
    <row r="43" spans="1:4" x14ac:dyDescent="0.25">
      <c r="A43" s="17"/>
      <c r="B43" s="17"/>
      <c r="C43" s="17"/>
      <c r="D43" s="17"/>
    </row>
    <row r="44" spans="1:4" x14ac:dyDescent="0.25">
      <c r="A44" s="17" t="s">
        <v>15</v>
      </c>
      <c r="B44" s="17"/>
      <c r="C44" s="17"/>
      <c r="D44" s="17"/>
    </row>
  </sheetData>
  <sortState xmlns:xlrd2="http://schemas.microsoft.com/office/spreadsheetml/2017/richdata2" ref="G5:I16">
    <sortCondition descending="1" ref="I5:I16"/>
  </sortState>
  <mergeCells count="1">
    <mergeCell ref="A1:D1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3"/>
  <sheetViews>
    <sheetView zoomScale="80" zoomScaleNormal="80" workbookViewId="0">
      <pane ySplit="4" topLeftCell="A5" activePane="bottomLeft" state="frozen"/>
      <selection pane="bottomLeft" activeCell="T27" sqref="T27"/>
    </sheetView>
  </sheetViews>
  <sheetFormatPr defaultRowHeight="15" x14ac:dyDescent="0.25"/>
  <cols>
    <col min="1" max="1" width="17" customWidth="1"/>
    <col min="2" max="2" width="9.28515625" customWidth="1"/>
    <col min="3" max="3" width="13.7109375" customWidth="1"/>
    <col min="4" max="4" width="8.42578125" bestFit="1" customWidth="1"/>
    <col min="5" max="5" width="6.5703125" bestFit="1" customWidth="1"/>
    <col min="6" max="6" width="7.5703125" bestFit="1" customWidth="1"/>
    <col min="7" max="7" width="6.5703125" bestFit="1" customWidth="1"/>
    <col min="8" max="8" width="7.5703125" bestFit="1" customWidth="1"/>
    <col min="9" max="9" width="6.5703125" bestFit="1" customWidth="1"/>
    <col min="10" max="10" width="7.5703125" bestFit="1" customWidth="1"/>
    <col min="11" max="11" width="6.5703125" bestFit="1" customWidth="1"/>
    <col min="12" max="12" width="7.28515625" bestFit="1" customWidth="1"/>
    <col min="13" max="13" width="6.5703125" customWidth="1"/>
    <col min="14" max="14" width="7.5703125" bestFit="1" customWidth="1"/>
    <col min="15" max="15" width="6.5703125" bestFit="1" customWidth="1"/>
    <col min="16" max="16" width="7.5703125" bestFit="1" customWidth="1"/>
    <col min="17" max="17" width="6.5703125" bestFit="1" customWidth="1"/>
    <col min="18" max="18" width="7.5703125" bestFit="1" customWidth="1"/>
    <col min="19" max="19" width="6.5703125" bestFit="1" customWidth="1"/>
    <col min="20" max="20" width="7.5703125" bestFit="1" customWidth="1"/>
    <col min="21" max="21" width="6.5703125" bestFit="1" customWidth="1"/>
    <col min="22" max="22" width="11.42578125" bestFit="1" customWidth="1"/>
    <col min="23" max="23" width="9.85546875" bestFit="1" customWidth="1"/>
  </cols>
  <sheetData>
    <row r="1" spans="1:21" ht="21" thickBot="1" x14ac:dyDescent="0.35">
      <c r="A1" s="107" t="s">
        <v>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1:21" ht="6.75" customHeight="1" x14ac:dyDescent="0.25">
      <c r="D2" s="80"/>
    </row>
    <row r="3" spans="1:21" ht="33" customHeight="1" x14ac:dyDescent="0.25">
      <c r="A3" s="63" t="s">
        <v>0</v>
      </c>
      <c r="B3" s="62" t="s">
        <v>27</v>
      </c>
      <c r="C3" s="61" t="s">
        <v>31</v>
      </c>
      <c r="D3" s="110" t="s">
        <v>50</v>
      </c>
      <c r="E3" s="111"/>
      <c r="F3" s="103" t="s">
        <v>51</v>
      </c>
      <c r="G3" s="104"/>
      <c r="H3" s="105" t="s">
        <v>52</v>
      </c>
      <c r="I3" s="106"/>
      <c r="J3" s="103" t="s">
        <v>53</v>
      </c>
      <c r="K3" s="104"/>
      <c r="L3" s="105" t="s">
        <v>54</v>
      </c>
      <c r="M3" s="106"/>
      <c r="N3" s="103" t="s">
        <v>55</v>
      </c>
      <c r="O3" s="104"/>
      <c r="P3" s="105" t="s">
        <v>68</v>
      </c>
      <c r="Q3" s="106"/>
      <c r="R3" s="103" t="s">
        <v>56</v>
      </c>
      <c r="S3" s="104"/>
      <c r="T3" s="105" t="s">
        <v>57</v>
      </c>
      <c r="U3" s="106"/>
    </row>
    <row r="4" spans="1:21" ht="15.75" thickBot="1" x14ac:dyDescent="0.3">
      <c r="B4" s="41"/>
      <c r="C4" s="58"/>
      <c r="D4" s="53" t="s">
        <v>16</v>
      </c>
      <c r="E4" s="53" t="s">
        <v>17</v>
      </c>
      <c r="F4" s="54" t="s">
        <v>16</v>
      </c>
      <c r="G4" s="54" t="s">
        <v>17</v>
      </c>
      <c r="H4" s="55" t="s">
        <v>16</v>
      </c>
      <c r="I4" s="55" t="s">
        <v>17</v>
      </c>
      <c r="J4" s="54" t="s">
        <v>16</v>
      </c>
      <c r="K4" s="54" t="s">
        <v>17</v>
      </c>
      <c r="L4" s="55" t="s">
        <v>16</v>
      </c>
      <c r="M4" s="55" t="s">
        <v>17</v>
      </c>
      <c r="N4" s="54" t="s">
        <v>16</v>
      </c>
      <c r="O4" s="54" t="s">
        <v>17</v>
      </c>
      <c r="P4" s="55" t="s">
        <v>16</v>
      </c>
      <c r="Q4" s="55" t="s">
        <v>17</v>
      </c>
      <c r="R4" s="54" t="s">
        <v>16</v>
      </c>
      <c r="S4" s="54" t="s">
        <v>17</v>
      </c>
      <c r="T4" s="55" t="s">
        <v>16</v>
      </c>
      <c r="U4" s="55" t="s">
        <v>17</v>
      </c>
    </row>
    <row r="5" spans="1:21" ht="15.75" x14ac:dyDescent="0.25">
      <c r="A5" s="70" t="s">
        <v>29</v>
      </c>
      <c r="B5" s="56"/>
      <c r="C5" s="58"/>
      <c r="D5" s="48"/>
      <c r="E5" s="48"/>
      <c r="F5" s="12"/>
      <c r="G5" s="12"/>
      <c r="H5" s="51"/>
      <c r="I5" s="51"/>
      <c r="J5" s="12"/>
      <c r="K5" s="12"/>
      <c r="L5" s="86"/>
      <c r="M5" s="51"/>
      <c r="N5" s="65"/>
      <c r="O5" s="12"/>
      <c r="P5" s="51"/>
      <c r="Q5" s="51"/>
      <c r="R5" s="12"/>
      <c r="S5" s="12"/>
      <c r="T5" s="51"/>
      <c r="U5" s="51"/>
    </row>
    <row r="6" spans="1:21" x14ac:dyDescent="0.25">
      <c r="A6" s="36" t="s">
        <v>14</v>
      </c>
      <c r="B6" s="64">
        <f>D6+F6+H6+J6+L6+N6+P6+R6+T6</f>
        <v>14.16</v>
      </c>
      <c r="C6" s="59">
        <f>(+E6+G6+I6+K6+M6+O6+Q6+S6+U6)-(MIN(E6,G6,I6,K6,M6,O6,Q6))</f>
        <v>133</v>
      </c>
      <c r="D6" s="49">
        <v>0</v>
      </c>
      <c r="E6" s="48">
        <v>7</v>
      </c>
      <c r="F6" s="65">
        <v>4.3099999999999996</v>
      </c>
      <c r="G6" s="12">
        <v>25</v>
      </c>
      <c r="H6" s="67">
        <v>2.95</v>
      </c>
      <c r="I6" s="51">
        <v>40</v>
      </c>
      <c r="J6" s="65">
        <v>1.8</v>
      </c>
      <c r="K6" s="12">
        <v>30</v>
      </c>
      <c r="L6" s="86"/>
      <c r="M6" s="51">
        <v>0</v>
      </c>
      <c r="N6" s="65">
        <v>5.0999999999999996</v>
      </c>
      <c r="O6" s="12">
        <v>24</v>
      </c>
      <c r="P6" s="67">
        <v>0</v>
      </c>
      <c r="Q6" s="51">
        <v>7</v>
      </c>
      <c r="R6" s="65"/>
      <c r="S6" s="12"/>
      <c r="T6" s="67"/>
      <c r="U6" s="51"/>
    </row>
    <row r="7" spans="1:21" x14ac:dyDescent="0.25">
      <c r="A7" s="30" t="s">
        <v>10</v>
      </c>
      <c r="B7" s="64">
        <f t="shared" ref="B7:B17" si="0">D7+F7+H7+J7+L7+N7+P7+R7+T7</f>
        <v>0</v>
      </c>
      <c r="C7" s="59">
        <f t="shared" ref="C7:C17" si="1">(+E7+G7+I7+K7+M7+O7+Q7+S7+U7)-(MIN(E7,G7,I7,K7,M7,O7,Q7))</f>
        <v>0</v>
      </c>
      <c r="D7" s="49"/>
      <c r="E7" s="48">
        <v>0</v>
      </c>
      <c r="F7" s="65"/>
      <c r="G7" s="12">
        <v>0</v>
      </c>
      <c r="H7" s="67"/>
      <c r="I7" s="51">
        <v>0</v>
      </c>
      <c r="J7" s="65"/>
      <c r="K7" s="12">
        <v>0</v>
      </c>
      <c r="L7" s="86"/>
      <c r="M7" s="51">
        <v>0</v>
      </c>
      <c r="N7" s="65"/>
      <c r="O7" s="12">
        <v>0</v>
      </c>
      <c r="P7" s="51">
        <v>0</v>
      </c>
      <c r="Q7" s="51"/>
      <c r="R7" s="65"/>
      <c r="S7" s="12"/>
      <c r="T7" s="51"/>
      <c r="U7" s="51"/>
    </row>
    <row r="8" spans="1:21" x14ac:dyDescent="0.25">
      <c r="A8" s="30" t="s">
        <v>38</v>
      </c>
      <c r="B8" s="64">
        <f t="shared" si="0"/>
        <v>26.38</v>
      </c>
      <c r="C8" s="59">
        <f t="shared" si="1"/>
        <v>146</v>
      </c>
      <c r="D8" s="49">
        <v>0</v>
      </c>
      <c r="E8" s="48">
        <v>7</v>
      </c>
      <c r="F8" s="65">
        <v>8.33</v>
      </c>
      <c r="G8" s="12">
        <v>45</v>
      </c>
      <c r="H8" s="67">
        <v>0</v>
      </c>
      <c r="I8" s="51">
        <v>7</v>
      </c>
      <c r="J8" s="65">
        <v>0</v>
      </c>
      <c r="K8" s="12">
        <v>7</v>
      </c>
      <c r="L8" s="86">
        <v>7.03</v>
      </c>
      <c r="M8" s="51">
        <v>40</v>
      </c>
      <c r="N8" s="65">
        <v>11.02</v>
      </c>
      <c r="O8" s="12">
        <v>40</v>
      </c>
      <c r="P8" s="67">
        <v>0</v>
      </c>
      <c r="Q8" s="51">
        <v>7</v>
      </c>
      <c r="R8" s="65"/>
      <c r="S8" s="12"/>
      <c r="T8" s="51"/>
      <c r="U8" s="51"/>
    </row>
    <row r="9" spans="1:21" x14ac:dyDescent="0.25">
      <c r="A9" s="30" t="s">
        <v>42</v>
      </c>
      <c r="B9" s="64">
        <f t="shared" si="0"/>
        <v>9.65</v>
      </c>
      <c r="C9" s="59">
        <f t="shared" si="1"/>
        <v>77</v>
      </c>
      <c r="D9" s="49">
        <v>0</v>
      </c>
      <c r="E9" s="48">
        <v>7</v>
      </c>
      <c r="F9" s="65"/>
      <c r="G9" s="12">
        <v>0</v>
      </c>
      <c r="H9" s="67">
        <v>0</v>
      </c>
      <c r="I9" s="51">
        <v>7</v>
      </c>
      <c r="J9" s="65">
        <v>6.08</v>
      </c>
      <c r="K9" s="12">
        <v>40</v>
      </c>
      <c r="L9" s="86"/>
      <c r="M9" s="51">
        <v>0</v>
      </c>
      <c r="N9" s="65">
        <v>3.57</v>
      </c>
      <c r="O9" s="12">
        <v>23</v>
      </c>
      <c r="P9" s="96">
        <v>0</v>
      </c>
      <c r="Q9" s="67"/>
      <c r="R9" s="65"/>
      <c r="S9" s="12"/>
      <c r="T9" s="51"/>
      <c r="U9" s="51"/>
    </row>
    <row r="10" spans="1:21" x14ac:dyDescent="0.25">
      <c r="A10" s="30" t="s">
        <v>39</v>
      </c>
      <c r="B10" s="64">
        <f t="shared" si="0"/>
        <v>25.2</v>
      </c>
      <c r="C10" s="59">
        <f t="shared" si="1"/>
        <v>191</v>
      </c>
      <c r="D10" s="49">
        <v>7.53</v>
      </c>
      <c r="E10" s="48">
        <v>50</v>
      </c>
      <c r="F10" s="65">
        <v>2.86</v>
      </c>
      <c r="G10" s="12">
        <v>24</v>
      </c>
      <c r="H10" s="51"/>
      <c r="I10" s="51">
        <v>0</v>
      </c>
      <c r="J10" s="65">
        <v>0</v>
      </c>
      <c r="K10" s="12">
        <v>7</v>
      </c>
      <c r="L10" s="86">
        <v>1.75</v>
      </c>
      <c r="M10" s="51">
        <v>35</v>
      </c>
      <c r="N10" s="65">
        <v>7.79</v>
      </c>
      <c r="O10" s="12">
        <v>30</v>
      </c>
      <c r="P10" s="51">
        <v>5.27</v>
      </c>
      <c r="Q10" s="51">
        <v>45</v>
      </c>
      <c r="R10" s="65"/>
      <c r="S10" s="12"/>
      <c r="T10" s="67"/>
      <c r="U10" s="51"/>
    </row>
    <row r="11" spans="1:21" x14ac:dyDescent="0.25">
      <c r="A11" s="29" t="s">
        <v>7</v>
      </c>
      <c r="B11" s="64">
        <f t="shared" si="0"/>
        <v>17.380000000000003</v>
      </c>
      <c r="C11" s="59">
        <f t="shared" si="1"/>
        <v>134</v>
      </c>
      <c r="D11" s="49">
        <v>0</v>
      </c>
      <c r="E11" s="48">
        <v>7</v>
      </c>
      <c r="F11" s="65">
        <v>2.5299999999999998</v>
      </c>
      <c r="G11" s="12">
        <v>23</v>
      </c>
      <c r="H11" s="67">
        <v>3.22</v>
      </c>
      <c r="I11" s="51">
        <v>45</v>
      </c>
      <c r="J11" s="65">
        <v>0</v>
      </c>
      <c r="K11" s="12">
        <v>7</v>
      </c>
      <c r="L11" s="86"/>
      <c r="M11" s="51">
        <v>0</v>
      </c>
      <c r="N11" s="65">
        <v>11.63</v>
      </c>
      <c r="O11" s="12">
        <v>45</v>
      </c>
      <c r="P11" s="67">
        <v>0</v>
      </c>
      <c r="Q11" s="51">
        <v>7</v>
      </c>
      <c r="R11" s="65"/>
      <c r="S11" s="12"/>
      <c r="T11" s="67"/>
      <c r="U11" s="51"/>
    </row>
    <row r="12" spans="1:21" x14ac:dyDescent="0.25">
      <c r="A12" s="30" t="s">
        <v>6</v>
      </c>
      <c r="B12" s="64">
        <f t="shared" si="0"/>
        <v>37.160000000000004</v>
      </c>
      <c r="C12" s="59">
        <f t="shared" si="1"/>
        <v>197</v>
      </c>
      <c r="D12" s="49">
        <v>3.17</v>
      </c>
      <c r="E12" s="48">
        <v>40</v>
      </c>
      <c r="F12" s="65">
        <v>9.32</v>
      </c>
      <c r="G12" s="12">
        <v>50</v>
      </c>
      <c r="H12" s="67"/>
      <c r="I12" s="51">
        <v>0</v>
      </c>
      <c r="J12" s="65">
        <v>0</v>
      </c>
      <c r="K12" s="12">
        <v>7</v>
      </c>
      <c r="L12" s="86">
        <v>13.82</v>
      </c>
      <c r="M12" s="51">
        <v>50</v>
      </c>
      <c r="N12" s="65"/>
      <c r="O12" s="12">
        <v>0</v>
      </c>
      <c r="P12" s="51">
        <v>10.85</v>
      </c>
      <c r="Q12" s="51">
        <v>50</v>
      </c>
      <c r="R12" s="65"/>
      <c r="S12" s="12"/>
      <c r="T12" s="67"/>
      <c r="U12" s="51"/>
    </row>
    <row r="13" spans="1:21" x14ac:dyDescent="0.25">
      <c r="A13" s="30" t="s">
        <v>43</v>
      </c>
      <c r="B13" s="64">
        <f t="shared" si="0"/>
        <v>13.51</v>
      </c>
      <c r="C13" s="59">
        <f t="shared" si="1"/>
        <v>64</v>
      </c>
      <c r="D13" s="49"/>
      <c r="E13" s="48"/>
      <c r="F13" s="65"/>
      <c r="G13" s="12">
        <v>0</v>
      </c>
      <c r="H13" s="67">
        <v>0</v>
      </c>
      <c r="I13" s="51">
        <v>7</v>
      </c>
      <c r="J13" s="65">
        <v>0</v>
      </c>
      <c r="K13" s="12">
        <v>7</v>
      </c>
      <c r="L13" s="86"/>
      <c r="M13" s="51">
        <v>0</v>
      </c>
      <c r="N13" s="65">
        <v>13.51</v>
      </c>
      <c r="O13" s="12">
        <v>50</v>
      </c>
      <c r="P13" s="96">
        <v>0</v>
      </c>
      <c r="Q13" s="51"/>
      <c r="R13" s="65"/>
      <c r="S13" s="12"/>
      <c r="T13" s="67"/>
      <c r="U13" s="51"/>
    </row>
    <row r="14" spans="1:21" x14ac:dyDescent="0.25">
      <c r="A14" s="30" t="s">
        <v>44</v>
      </c>
      <c r="B14" s="64">
        <f t="shared" si="0"/>
        <v>26.990000000000002</v>
      </c>
      <c r="C14" s="59">
        <f t="shared" si="1"/>
        <v>212</v>
      </c>
      <c r="D14" s="49">
        <v>7.36</v>
      </c>
      <c r="E14" s="48">
        <v>45</v>
      </c>
      <c r="F14" s="65"/>
      <c r="G14" s="12">
        <v>0</v>
      </c>
      <c r="H14" s="67">
        <v>5.3</v>
      </c>
      <c r="I14" s="51">
        <v>50</v>
      </c>
      <c r="J14" s="65">
        <v>6.14</v>
      </c>
      <c r="K14" s="12">
        <v>50</v>
      </c>
      <c r="L14" s="86">
        <v>0</v>
      </c>
      <c r="M14" s="51">
        <v>7</v>
      </c>
      <c r="N14" s="65">
        <v>6.25</v>
      </c>
      <c r="O14" s="12">
        <v>25</v>
      </c>
      <c r="P14" s="67">
        <v>1.94</v>
      </c>
      <c r="Q14" s="51">
        <v>35</v>
      </c>
      <c r="R14" s="65"/>
      <c r="S14" s="12"/>
      <c r="T14" s="67"/>
      <c r="U14" s="51"/>
    </row>
    <row r="15" spans="1:21" x14ac:dyDescent="0.25">
      <c r="A15" s="30" t="s">
        <v>59</v>
      </c>
      <c r="B15" s="64">
        <f t="shared" si="0"/>
        <v>6.23</v>
      </c>
      <c r="C15" s="59">
        <f t="shared" si="1"/>
        <v>79</v>
      </c>
      <c r="D15" s="49">
        <v>0</v>
      </c>
      <c r="E15" s="48">
        <v>7</v>
      </c>
      <c r="F15" s="65">
        <v>4.99</v>
      </c>
      <c r="G15" s="12">
        <v>30</v>
      </c>
      <c r="H15" s="67">
        <v>1.24</v>
      </c>
      <c r="I15" s="51">
        <v>35</v>
      </c>
      <c r="J15" s="65"/>
      <c r="K15" s="12">
        <v>0</v>
      </c>
      <c r="L15" s="86"/>
      <c r="M15" s="51">
        <v>0</v>
      </c>
      <c r="N15" s="65">
        <v>0</v>
      </c>
      <c r="O15" s="12">
        <v>7</v>
      </c>
      <c r="P15" s="51">
        <v>0</v>
      </c>
      <c r="Q15" s="51"/>
      <c r="R15" s="65"/>
      <c r="S15" s="12"/>
      <c r="T15" s="67"/>
      <c r="U15" s="51"/>
    </row>
    <row r="16" spans="1:21" x14ac:dyDescent="0.25">
      <c r="A16" s="30" t="s">
        <v>9</v>
      </c>
      <c r="B16" s="64">
        <f t="shared" si="0"/>
        <v>36.510000000000005</v>
      </c>
      <c r="C16" s="59">
        <f t="shared" si="1"/>
        <v>202</v>
      </c>
      <c r="D16" s="49">
        <v>0</v>
      </c>
      <c r="E16" s="48">
        <v>7</v>
      </c>
      <c r="F16" s="65">
        <v>8.06</v>
      </c>
      <c r="G16" s="12">
        <v>40</v>
      </c>
      <c r="H16" s="67">
        <v>0</v>
      </c>
      <c r="I16" s="51">
        <v>7</v>
      </c>
      <c r="J16" s="65">
        <v>5.84</v>
      </c>
      <c r="K16" s="12">
        <v>35</v>
      </c>
      <c r="L16" s="86">
        <v>9.34</v>
      </c>
      <c r="M16" s="51">
        <v>45</v>
      </c>
      <c r="N16" s="65">
        <v>8.89</v>
      </c>
      <c r="O16" s="12">
        <v>35</v>
      </c>
      <c r="P16" s="51">
        <v>4.38</v>
      </c>
      <c r="Q16" s="51">
        <v>40</v>
      </c>
      <c r="R16" s="65"/>
      <c r="S16" s="12"/>
      <c r="T16" s="67"/>
      <c r="U16" s="51"/>
    </row>
    <row r="17" spans="1:21" x14ac:dyDescent="0.25">
      <c r="A17" s="30" t="s">
        <v>35</v>
      </c>
      <c r="B17" s="64">
        <f t="shared" si="0"/>
        <v>12.94</v>
      </c>
      <c r="C17" s="59">
        <f t="shared" si="1"/>
        <v>124</v>
      </c>
      <c r="D17" s="49">
        <v>0</v>
      </c>
      <c r="E17" s="48">
        <v>7</v>
      </c>
      <c r="F17" s="65">
        <v>5.09</v>
      </c>
      <c r="G17" s="12">
        <v>35</v>
      </c>
      <c r="H17" s="67"/>
      <c r="I17" s="51">
        <v>0</v>
      </c>
      <c r="J17" s="65">
        <v>6.13</v>
      </c>
      <c r="K17" s="12">
        <v>45</v>
      </c>
      <c r="L17" s="86">
        <v>0</v>
      </c>
      <c r="M17" s="51">
        <v>7</v>
      </c>
      <c r="N17" s="65"/>
      <c r="O17" s="12">
        <v>0</v>
      </c>
      <c r="P17" s="51">
        <v>1.72</v>
      </c>
      <c r="Q17" s="51">
        <v>30</v>
      </c>
      <c r="R17" s="65"/>
      <c r="S17" s="12"/>
      <c r="T17" s="67"/>
      <c r="U17" s="51"/>
    </row>
    <row r="18" spans="1:21" x14ac:dyDescent="0.25">
      <c r="A18" s="47"/>
      <c r="B18" s="40"/>
      <c r="C18" s="59"/>
      <c r="D18" s="49"/>
      <c r="E18" s="48"/>
      <c r="F18" s="65"/>
      <c r="G18" s="12"/>
      <c r="H18" s="51"/>
      <c r="I18" s="51"/>
      <c r="J18" s="12"/>
      <c r="K18" s="12"/>
      <c r="L18" s="86"/>
      <c r="M18" s="51"/>
      <c r="N18" s="65"/>
      <c r="O18" s="12"/>
      <c r="P18" s="51"/>
      <c r="Q18" s="51"/>
      <c r="R18" s="12"/>
      <c r="S18" s="12"/>
      <c r="T18" s="51"/>
      <c r="U18" s="51"/>
    </row>
    <row r="19" spans="1:21" ht="15.75" x14ac:dyDescent="0.25">
      <c r="A19" s="71" t="s">
        <v>30</v>
      </c>
      <c r="B19" s="57"/>
      <c r="C19" s="60"/>
      <c r="D19" s="75"/>
      <c r="E19" s="75"/>
      <c r="F19" s="66"/>
      <c r="G19" s="50"/>
      <c r="H19" s="52"/>
      <c r="I19" s="52"/>
      <c r="J19" s="50"/>
      <c r="K19" s="50"/>
      <c r="L19" s="86"/>
      <c r="M19" s="51"/>
      <c r="N19" s="65"/>
      <c r="O19" s="12"/>
      <c r="P19" s="51"/>
      <c r="Q19" s="51"/>
      <c r="R19" s="12"/>
      <c r="S19" s="12"/>
      <c r="T19" s="51"/>
      <c r="U19" s="51"/>
    </row>
    <row r="20" spans="1:21" x14ac:dyDescent="0.25">
      <c r="A20" s="30" t="s">
        <v>67</v>
      </c>
      <c r="B20" s="64">
        <f>D20+F20+H20+J20+L20+N20+P20+R20+T20</f>
        <v>13.8</v>
      </c>
      <c r="C20" s="59">
        <f>(E20+G20+I20+K20+M20+O20+Q20+S20+U20)-MIN(E20,G20,I20,K20,M20,O20,Q20)</f>
        <v>146</v>
      </c>
      <c r="D20" s="49">
        <v>0</v>
      </c>
      <c r="E20" s="48">
        <v>7</v>
      </c>
      <c r="F20" s="65">
        <v>2.1</v>
      </c>
      <c r="G20" s="12">
        <v>22</v>
      </c>
      <c r="H20" s="67">
        <v>0</v>
      </c>
      <c r="I20" s="51">
        <v>7</v>
      </c>
      <c r="J20" s="65">
        <v>2.84</v>
      </c>
      <c r="K20" s="12">
        <v>45</v>
      </c>
      <c r="L20" s="86">
        <v>7.36</v>
      </c>
      <c r="M20" s="51">
        <v>40</v>
      </c>
      <c r="N20" s="65">
        <v>1.5</v>
      </c>
      <c r="O20" s="12">
        <v>25</v>
      </c>
      <c r="P20" s="67">
        <v>0</v>
      </c>
      <c r="Q20" s="51">
        <v>7</v>
      </c>
      <c r="R20" s="65"/>
      <c r="S20" s="12"/>
      <c r="T20" s="67"/>
      <c r="U20" s="51"/>
    </row>
    <row r="21" spans="1:21" x14ac:dyDescent="0.25">
      <c r="A21" s="36" t="s">
        <v>12</v>
      </c>
      <c r="B21" s="64">
        <f t="shared" ref="B21:B31" si="2">D21+F21+H21+J21+L21+N21+P21+R21+T21</f>
        <v>19.459999999999997</v>
      </c>
      <c r="C21" s="59">
        <f t="shared" ref="C21:C31" si="3">(E21+G21+I21+K21+M21+O21+Q21+S21+U21)-MIN(E21,G21,I21,K21,M21,O21,Q21)</f>
        <v>174</v>
      </c>
      <c r="D21" s="49">
        <v>2.5499999999999998</v>
      </c>
      <c r="E21" s="48">
        <v>45</v>
      </c>
      <c r="F21" s="65">
        <v>7.49</v>
      </c>
      <c r="G21" s="12">
        <v>35</v>
      </c>
      <c r="H21" s="67">
        <v>0</v>
      </c>
      <c r="I21" s="51">
        <v>7</v>
      </c>
      <c r="J21" s="65">
        <v>0</v>
      </c>
      <c r="K21" s="12">
        <v>7</v>
      </c>
      <c r="L21" s="86">
        <v>6.72</v>
      </c>
      <c r="M21" s="51">
        <v>35</v>
      </c>
      <c r="N21" s="65"/>
      <c r="O21" s="12">
        <v>0</v>
      </c>
      <c r="P21" s="67">
        <v>2.7</v>
      </c>
      <c r="Q21" s="51">
        <v>45</v>
      </c>
      <c r="R21" s="65"/>
      <c r="S21" s="12"/>
      <c r="T21" s="51"/>
      <c r="U21" s="51"/>
    </row>
    <row r="22" spans="1:21" x14ac:dyDescent="0.25">
      <c r="A22" s="36" t="s">
        <v>60</v>
      </c>
      <c r="B22" s="64">
        <f t="shared" si="2"/>
        <v>2.58</v>
      </c>
      <c r="C22" s="59">
        <f t="shared" si="3"/>
        <v>44</v>
      </c>
      <c r="D22" s="75"/>
      <c r="E22" s="75">
        <v>0</v>
      </c>
      <c r="F22" s="66">
        <v>2.58</v>
      </c>
      <c r="G22" s="50">
        <v>23</v>
      </c>
      <c r="H22" s="76">
        <v>0</v>
      </c>
      <c r="I22" s="52">
        <v>7</v>
      </c>
      <c r="J22" s="66">
        <v>0</v>
      </c>
      <c r="K22" s="50">
        <v>7</v>
      </c>
      <c r="L22" s="86"/>
      <c r="M22" s="51">
        <v>0</v>
      </c>
      <c r="N22" s="65"/>
      <c r="O22" s="12">
        <v>0</v>
      </c>
      <c r="P22" s="67">
        <v>0</v>
      </c>
      <c r="Q22" s="51">
        <v>7</v>
      </c>
      <c r="R22" s="65"/>
      <c r="S22" s="12"/>
      <c r="T22" s="51"/>
      <c r="U22" s="51"/>
    </row>
    <row r="23" spans="1:21" x14ac:dyDescent="0.25">
      <c r="A23" s="36" t="s">
        <v>61</v>
      </c>
      <c r="B23" s="64">
        <f t="shared" si="2"/>
        <v>4.66</v>
      </c>
      <c r="C23" s="59">
        <f t="shared" si="3"/>
        <v>24</v>
      </c>
      <c r="D23" s="75"/>
      <c r="E23" s="75">
        <v>0</v>
      </c>
      <c r="F23" s="66">
        <v>4.66</v>
      </c>
      <c r="G23" s="50">
        <v>24</v>
      </c>
      <c r="H23" s="76"/>
      <c r="I23" s="52">
        <v>0</v>
      </c>
      <c r="J23" s="66"/>
      <c r="K23" s="50">
        <v>0</v>
      </c>
      <c r="L23" s="86"/>
      <c r="M23" s="51">
        <v>0</v>
      </c>
      <c r="N23" s="65"/>
      <c r="O23" s="12">
        <v>0</v>
      </c>
      <c r="P23" s="96">
        <v>0</v>
      </c>
      <c r="Q23" s="51"/>
      <c r="R23" s="65"/>
      <c r="S23" s="12"/>
      <c r="T23" s="51"/>
      <c r="U23" s="51"/>
    </row>
    <row r="24" spans="1:21" x14ac:dyDescent="0.25">
      <c r="A24" s="36" t="s">
        <v>40</v>
      </c>
      <c r="B24" s="64">
        <f t="shared" si="2"/>
        <v>0</v>
      </c>
      <c r="C24" s="59">
        <f t="shared" si="3"/>
        <v>21</v>
      </c>
      <c r="D24" s="49">
        <v>0</v>
      </c>
      <c r="E24" s="48">
        <v>7</v>
      </c>
      <c r="F24" s="65">
        <v>0</v>
      </c>
      <c r="G24" s="12">
        <v>7</v>
      </c>
      <c r="H24" s="67"/>
      <c r="I24" s="51">
        <v>0</v>
      </c>
      <c r="J24" s="65"/>
      <c r="K24" s="12">
        <v>0</v>
      </c>
      <c r="L24" s="86"/>
      <c r="M24" s="51">
        <v>0</v>
      </c>
      <c r="N24" s="65"/>
      <c r="O24" s="12">
        <v>0</v>
      </c>
      <c r="P24" s="67">
        <v>0</v>
      </c>
      <c r="Q24" s="51">
        <v>7</v>
      </c>
      <c r="R24" s="65"/>
      <c r="S24" s="12"/>
      <c r="T24" s="51"/>
      <c r="U24" s="51"/>
    </row>
    <row r="25" spans="1:21" x14ac:dyDescent="0.25">
      <c r="A25" s="30" t="s">
        <v>33</v>
      </c>
      <c r="B25" s="64">
        <f t="shared" si="2"/>
        <v>8.31</v>
      </c>
      <c r="C25" s="59">
        <f t="shared" si="3"/>
        <v>75</v>
      </c>
      <c r="D25" s="49">
        <v>0</v>
      </c>
      <c r="E25" s="48">
        <v>7</v>
      </c>
      <c r="F25" s="65">
        <v>8.31</v>
      </c>
      <c r="G25" s="12">
        <v>40</v>
      </c>
      <c r="H25" s="67">
        <v>0</v>
      </c>
      <c r="I25" s="51">
        <v>7</v>
      </c>
      <c r="J25" s="65">
        <v>0</v>
      </c>
      <c r="K25" s="12">
        <v>7</v>
      </c>
      <c r="L25" s="86"/>
      <c r="M25" s="51">
        <v>0</v>
      </c>
      <c r="N25" s="65">
        <v>0</v>
      </c>
      <c r="O25" s="12">
        <v>7</v>
      </c>
      <c r="P25" s="67">
        <v>0</v>
      </c>
      <c r="Q25" s="51">
        <v>7</v>
      </c>
      <c r="R25" s="65"/>
      <c r="S25" s="12"/>
      <c r="T25" s="67"/>
      <c r="U25" s="51"/>
    </row>
    <row r="26" spans="1:21" x14ac:dyDescent="0.25">
      <c r="A26" s="36" t="s">
        <v>41</v>
      </c>
      <c r="B26" s="64">
        <f t="shared" si="2"/>
        <v>15.78</v>
      </c>
      <c r="C26" s="59">
        <f t="shared" si="3"/>
        <v>156</v>
      </c>
      <c r="D26" s="49">
        <v>0</v>
      </c>
      <c r="E26" s="48">
        <v>7</v>
      </c>
      <c r="F26" s="65">
        <v>0</v>
      </c>
      <c r="G26" s="12">
        <v>7</v>
      </c>
      <c r="H26" s="67">
        <v>0</v>
      </c>
      <c r="I26" s="51">
        <v>7</v>
      </c>
      <c r="J26" s="65">
        <v>2.4</v>
      </c>
      <c r="K26" s="12">
        <v>35</v>
      </c>
      <c r="L26" s="86">
        <v>0</v>
      </c>
      <c r="M26" s="51">
        <v>7</v>
      </c>
      <c r="N26" s="65">
        <v>9.77</v>
      </c>
      <c r="O26" s="12">
        <v>50</v>
      </c>
      <c r="P26" s="51">
        <v>3.61</v>
      </c>
      <c r="Q26" s="51">
        <v>50</v>
      </c>
      <c r="R26" s="65"/>
      <c r="S26" s="12"/>
      <c r="T26" s="51"/>
      <c r="U26" s="51"/>
    </row>
    <row r="27" spans="1:21" x14ac:dyDescent="0.25">
      <c r="A27" s="30" t="s">
        <v>36</v>
      </c>
      <c r="B27" s="64">
        <f t="shared" si="2"/>
        <v>33.569999999999993</v>
      </c>
      <c r="C27" s="59">
        <f t="shared" si="3"/>
        <v>280</v>
      </c>
      <c r="D27" s="49">
        <v>4.21</v>
      </c>
      <c r="E27" s="48">
        <v>50</v>
      </c>
      <c r="F27" s="65">
        <v>8.8699999999999992</v>
      </c>
      <c r="G27" s="12">
        <v>50</v>
      </c>
      <c r="H27" s="67">
        <v>0</v>
      </c>
      <c r="I27" s="51">
        <v>7</v>
      </c>
      <c r="J27" s="65">
        <v>4.2</v>
      </c>
      <c r="K27" s="12">
        <v>50</v>
      </c>
      <c r="L27" s="86">
        <v>9.67</v>
      </c>
      <c r="M27" s="51">
        <v>50</v>
      </c>
      <c r="N27" s="65">
        <v>4.75</v>
      </c>
      <c r="O27" s="12">
        <v>40</v>
      </c>
      <c r="P27" s="67">
        <v>1.87</v>
      </c>
      <c r="Q27" s="51">
        <v>40</v>
      </c>
      <c r="R27" s="65"/>
      <c r="S27" s="12"/>
      <c r="T27" s="51"/>
      <c r="U27" s="51"/>
    </row>
    <row r="28" spans="1:21" x14ac:dyDescent="0.25">
      <c r="A28" s="37" t="s">
        <v>45</v>
      </c>
      <c r="B28" s="64">
        <f t="shared" si="2"/>
        <v>23.6</v>
      </c>
      <c r="C28" s="59">
        <f t="shared" si="3"/>
        <v>174</v>
      </c>
      <c r="D28" s="49">
        <v>0</v>
      </c>
      <c r="E28" s="48">
        <v>7</v>
      </c>
      <c r="F28" s="65">
        <v>8.75</v>
      </c>
      <c r="G28" s="12">
        <v>45</v>
      </c>
      <c r="H28" s="67"/>
      <c r="I28" s="51">
        <v>0</v>
      </c>
      <c r="J28" s="65">
        <v>2.83</v>
      </c>
      <c r="K28" s="12">
        <v>40</v>
      </c>
      <c r="L28" s="86">
        <v>9.06</v>
      </c>
      <c r="M28" s="51">
        <v>45</v>
      </c>
      <c r="N28" s="65">
        <v>2.96</v>
      </c>
      <c r="O28" s="12">
        <v>30</v>
      </c>
      <c r="P28" s="67">
        <v>0</v>
      </c>
      <c r="Q28" s="51">
        <v>7</v>
      </c>
      <c r="R28" s="65"/>
      <c r="S28" s="12"/>
      <c r="T28" s="51"/>
      <c r="U28" s="51"/>
    </row>
    <row r="29" spans="1:21" x14ac:dyDescent="0.25">
      <c r="A29" s="37" t="s">
        <v>46</v>
      </c>
      <c r="B29" s="64">
        <f t="shared" si="2"/>
        <v>11.370000000000001</v>
      </c>
      <c r="C29" s="59">
        <f t="shared" si="3"/>
        <v>111</v>
      </c>
      <c r="D29" s="49">
        <v>0</v>
      </c>
      <c r="E29" s="48">
        <v>7</v>
      </c>
      <c r="F29" s="65">
        <v>4.87</v>
      </c>
      <c r="G29" s="12">
        <v>25</v>
      </c>
      <c r="H29" s="67"/>
      <c r="I29" s="51">
        <v>0</v>
      </c>
      <c r="J29" s="65">
        <v>0</v>
      </c>
      <c r="K29" s="12">
        <v>7</v>
      </c>
      <c r="L29" s="86">
        <v>2.36</v>
      </c>
      <c r="M29" s="51">
        <v>30</v>
      </c>
      <c r="N29" s="65">
        <v>4.1399999999999997</v>
      </c>
      <c r="O29" s="12">
        <v>35</v>
      </c>
      <c r="P29" s="67">
        <v>0</v>
      </c>
      <c r="Q29" s="51">
        <v>7</v>
      </c>
      <c r="R29" s="65"/>
      <c r="S29" s="12"/>
      <c r="T29" s="67"/>
      <c r="U29" s="51"/>
    </row>
    <row r="30" spans="1:21" x14ac:dyDescent="0.25">
      <c r="A30" s="37" t="s">
        <v>47</v>
      </c>
      <c r="B30" s="64">
        <f t="shared" si="2"/>
        <v>13.129999999999999</v>
      </c>
      <c r="C30" s="59">
        <f t="shared" si="3"/>
        <v>103</v>
      </c>
      <c r="D30" s="49">
        <v>0</v>
      </c>
      <c r="E30" s="48">
        <v>7</v>
      </c>
      <c r="F30" s="65">
        <v>7.03</v>
      </c>
      <c r="G30" s="12">
        <v>30</v>
      </c>
      <c r="H30" s="67">
        <v>0</v>
      </c>
      <c r="I30" s="51">
        <v>7</v>
      </c>
      <c r="J30" s="65">
        <v>0</v>
      </c>
      <c r="K30" s="12">
        <v>7</v>
      </c>
      <c r="L30" s="86">
        <v>0</v>
      </c>
      <c r="M30" s="51">
        <v>7</v>
      </c>
      <c r="N30" s="65">
        <v>6.1</v>
      </c>
      <c r="O30" s="12">
        <v>45</v>
      </c>
      <c r="P30" s="67">
        <v>0</v>
      </c>
      <c r="Q30" s="51">
        <v>7</v>
      </c>
      <c r="R30" s="65"/>
      <c r="S30" s="12"/>
      <c r="T30" s="67"/>
      <c r="U30" s="51"/>
    </row>
    <row r="31" spans="1:21" x14ac:dyDescent="0.25">
      <c r="A31" s="37" t="s">
        <v>62</v>
      </c>
      <c r="B31" s="64">
        <f t="shared" si="2"/>
        <v>0</v>
      </c>
      <c r="C31" s="59">
        <f t="shared" si="3"/>
        <v>21</v>
      </c>
      <c r="D31" s="49"/>
      <c r="E31" s="48">
        <v>0</v>
      </c>
      <c r="F31" s="65">
        <v>0</v>
      </c>
      <c r="G31" s="12">
        <v>7</v>
      </c>
      <c r="H31" s="67">
        <v>0</v>
      </c>
      <c r="I31" s="51">
        <v>7</v>
      </c>
      <c r="J31" s="65"/>
      <c r="K31" s="12">
        <v>0</v>
      </c>
      <c r="L31" s="86">
        <v>0</v>
      </c>
      <c r="M31" s="51">
        <v>7</v>
      </c>
      <c r="N31" s="65"/>
      <c r="O31" s="12">
        <v>0</v>
      </c>
      <c r="P31" s="96">
        <v>0</v>
      </c>
      <c r="Q31" s="51"/>
      <c r="R31" s="65"/>
      <c r="S31" s="12"/>
      <c r="T31" s="67"/>
      <c r="U31" s="51"/>
    </row>
    <row r="33" spans="1:2" x14ac:dyDescent="0.25">
      <c r="A33" s="68"/>
      <c r="B33" s="69" t="s">
        <v>32</v>
      </c>
    </row>
  </sheetData>
  <mergeCells count="10">
    <mergeCell ref="R3:S3"/>
    <mergeCell ref="T3:U3"/>
    <mergeCell ref="A1:Q1"/>
    <mergeCell ref="D3:E3"/>
    <mergeCell ref="F3:G3"/>
    <mergeCell ref="H3:I3"/>
    <mergeCell ref="J3:K3"/>
    <mergeCell ref="N3:O3"/>
    <mergeCell ref="P3:Q3"/>
    <mergeCell ref="L3:M3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7"/>
  <sheetViews>
    <sheetView zoomScaleNormal="100" workbookViewId="0">
      <pane ySplit="3" topLeftCell="A5" activePane="bottomLeft" state="frozen"/>
      <selection pane="bottomLeft" activeCell="R16" sqref="R16"/>
    </sheetView>
  </sheetViews>
  <sheetFormatPr defaultRowHeight="15" x14ac:dyDescent="0.25"/>
  <cols>
    <col min="1" max="1" width="16.7109375" customWidth="1"/>
    <col min="2" max="2" width="8.85546875" customWidth="1"/>
    <col min="3" max="3" width="9.42578125" bestFit="1" customWidth="1"/>
    <col min="4" max="4" width="9.42578125" style="33" bestFit="1" customWidth="1"/>
    <col min="5" max="5" width="9.42578125" bestFit="1" customWidth="1"/>
  </cols>
  <sheetData>
    <row r="1" spans="1:17" ht="21" thickBot="1" x14ac:dyDescent="0.35">
      <c r="A1" s="34" t="s">
        <v>65</v>
      </c>
      <c r="B1" s="39"/>
      <c r="C1" s="39"/>
      <c r="D1" s="8"/>
      <c r="E1" s="8"/>
      <c r="F1" s="8"/>
      <c r="G1" s="8"/>
      <c r="H1" s="8"/>
      <c r="I1" s="8"/>
      <c r="J1" s="8"/>
      <c r="K1" s="8"/>
      <c r="L1" s="9"/>
      <c r="M1" s="1"/>
      <c r="N1" s="1"/>
    </row>
    <row r="2" spans="1:17" x14ac:dyDescent="0.2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5.75" thickBot="1" x14ac:dyDescent="0.3">
      <c r="A3" s="10" t="s">
        <v>0</v>
      </c>
      <c r="B3" s="11" t="s">
        <v>1</v>
      </c>
      <c r="C3" s="11">
        <v>44116</v>
      </c>
      <c r="D3" s="11">
        <v>44144</v>
      </c>
      <c r="E3" s="11">
        <v>44170</v>
      </c>
      <c r="F3" s="11">
        <v>44207</v>
      </c>
      <c r="G3" s="11">
        <v>44235</v>
      </c>
      <c r="H3" s="11">
        <v>44263</v>
      </c>
      <c r="I3" s="11">
        <v>44298</v>
      </c>
      <c r="J3" s="11">
        <v>44326</v>
      </c>
      <c r="K3" s="11">
        <v>44361</v>
      </c>
      <c r="L3" s="11">
        <v>44389</v>
      </c>
      <c r="M3" s="11">
        <v>44417</v>
      </c>
      <c r="N3" s="11">
        <v>44452</v>
      </c>
      <c r="P3" s="41"/>
      <c r="Q3" t="s">
        <v>28</v>
      </c>
    </row>
    <row r="4" spans="1:17" ht="15.75" thickBot="1" x14ac:dyDescent="0.3">
      <c r="A4" s="28" t="s">
        <v>14</v>
      </c>
      <c r="B4" s="35">
        <f>SUM(C4:N4)</f>
        <v>63</v>
      </c>
      <c r="C4" s="90">
        <v>7</v>
      </c>
      <c r="D4" s="90"/>
      <c r="E4" s="91">
        <v>7</v>
      </c>
      <c r="F4" s="91">
        <v>7</v>
      </c>
      <c r="G4" s="91">
        <v>7</v>
      </c>
      <c r="H4" s="91">
        <v>7</v>
      </c>
      <c r="I4" s="91">
        <v>7</v>
      </c>
      <c r="J4" s="91">
        <v>7</v>
      </c>
      <c r="K4" s="91">
        <v>7</v>
      </c>
      <c r="L4" s="97">
        <v>7</v>
      </c>
      <c r="M4" s="91"/>
      <c r="N4" s="91"/>
      <c r="P4" s="87"/>
      <c r="Q4" t="s">
        <v>48</v>
      </c>
    </row>
    <row r="5" spans="1:17" x14ac:dyDescent="0.25">
      <c r="A5" s="72" t="s">
        <v>67</v>
      </c>
      <c r="B5" s="35">
        <f t="shared" ref="B5:B27" si="0">SUM(C5:N5)</f>
        <v>35</v>
      </c>
      <c r="C5" s="90">
        <v>7</v>
      </c>
      <c r="D5" s="90"/>
      <c r="E5" s="90"/>
      <c r="F5" s="90"/>
      <c r="G5" s="90"/>
      <c r="H5" s="91">
        <v>7</v>
      </c>
      <c r="I5" s="91">
        <v>7</v>
      </c>
      <c r="J5" s="91">
        <v>7</v>
      </c>
      <c r="K5" s="91"/>
      <c r="L5" s="97">
        <v>7</v>
      </c>
      <c r="M5" s="91"/>
      <c r="N5" s="91"/>
    </row>
    <row r="6" spans="1:17" x14ac:dyDescent="0.25">
      <c r="A6" s="6" t="s">
        <v>10</v>
      </c>
      <c r="B6" s="35">
        <f t="shared" si="0"/>
        <v>28</v>
      </c>
      <c r="C6" s="90"/>
      <c r="D6" s="90">
        <v>7</v>
      </c>
      <c r="E6" s="91"/>
      <c r="F6" s="91">
        <v>7</v>
      </c>
      <c r="G6" s="91">
        <v>7</v>
      </c>
      <c r="H6" s="91"/>
      <c r="I6" s="91">
        <v>7</v>
      </c>
      <c r="J6" s="91"/>
      <c r="K6" s="91"/>
      <c r="L6" s="97"/>
      <c r="M6" s="91"/>
      <c r="N6" s="91"/>
    </row>
    <row r="7" spans="1:17" x14ac:dyDescent="0.25">
      <c r="A7" s="6" t="s">
        <v>38</v>
      </c>
      <c r="B7" s="35">
        <f t="shared" si="0"/>
        <v>35</v>
      </c>
      <c r="C7" s="90"/>
      <c r="D7" s="90"/>
      <c r="E7" s="91"/>
      <c r="F7" s="91"/>
      <c r="G7" s="91"/>
      <c r="H7" s="91">
        <v>7</v>
      </c>
      <c r="I7" s="91">
        <v>7</v>
      </c>
      <c r="J7" s="91">
        <v>7</v>
      </c>
      <c r="K7" s="91">
        <v>7</v>
      </c>
      <c r="L7" s="97">
        <v>7</v>
      </c>
      <c r="M7" s="91"/>
      <c r="N7" s="91"/>
    </row>
    <row r="8" spans="1:17" x14ac:dyDescent="0.25">
      <c r="A8" s="6" t="s">
        <v>42</v>
      </c>
      <c r="B8" s="35">
        <f t="shared" si="0"/>
        <v>7</v>
      </c>
      <c r="C8" s="90"/>
      <c r="D8" s="90"/>
      <c r="E8" s="91"/>
      <c r="F8" s="90"/>
      <c r="G8" s="90"/>
      <c r="H8" s="91">
        <v>7</v>
      </c>
      <c r="I8" s="90"/>
      <c r="J8" s="90"/>
      <c r="K8" s="90"/>
      <c r="L8" s="98"/>
      <c r="M8" s="90"/>
      <c r="N8" s="90"/>
    </row>
    <row r="9" spans="1:17" x14ac:dyDescent="0.25">
      <c r="A9" s="6" t="s">
        <v>39</v>
      </c>
      <c r="B9" s="35">
        <f t="shared" si="0"/>
        <v>70</v>
      </c>
      <c r="C9" s="90">
        <v>7</v>
      </c>
      <c r="D9" s="90">
        <v>7</v>
      </c>
      <c r="E9" s="91">
        <v>7</v>
      </c>
      <c r="F9" s="90">
        <v>7</v>
      </c>
      <c r="G9" s="90">
        <v>7</v>
      </c>
      <c r="H9" s="91">
        <v>7</v>
      </c>
      <c r="I9" s="90">
        <v>7</v>
      </c>
      <c r="J9" s="92">
        <v>7</v>
      </c>
      <c r="K9" s="92">
        <v>7</v>
      </c>
      <c r="L9" s="98">
        <v>7</v>
      </c>
      <c r="M9" s="90"/>
      <c r="N9" s="90"/>
    </row>
    <row r="10" spans="1:17" x14ac:dyDescent="0.25">
      <c r="A10" s="28" t="s">
        <v>12</v>
      </c>
      <c r="B10" s="35">
        <f t="shared" si="0"/>
        <v>56</v>
      </c>
      <c r="C10" s="90"/>
      <c r="D10" s="90">
        <v>7</v>
      </c>
      <c r="E10" s="91">
        <v>7</v>
      </c>
      <c r="F10" s="91">
        <v>7</v>
      </c>
      <c r="G10" s="91">
        <v>7</v>
      </c>
      <c r="H10" s="91">
        <v>7</v>
      </c>
      <c r="I10" s="91">
        <v>7</v>
      </c>
      <c r="J10" s="91">
        <v>7</v>
      </c>
      <c r="K10" s="91"/>
      <c r="L10" s="97">
        <v>7</v>
      </c>
      <c r="M10" s="91"/>
      <c r="N10" s="91"/>
    </row>
    <row r="11" spans="1:17" x14ac:dyDescent="0.25">
      <c r="A11" s="5" t="s">
        <v>7</v>
      </c>
      <c r="B11" s="35">
        <f t="shared" si="0"/>
        <v>63</v>
      </c>
      <c r="C11" s="90">
        <v>7</v>
      </c>
      <c r="D11" s="90">
        <v>7</v>
      </c>
      <c r="E11" s="91"/>
      <c r="F11" s="91">
        <v>7</v>
      </c>
      <c r="G11" s="91">
        <v>7</v>
      </c>
      <c r="H11" s="91">
        <v>7</v>
      </c>
      <c r="I11" s="91">
        <v>7</v>
      </c>
      <c r="J11" s="91">
        <v>7</v>
      </c>
      <c r="K11" s="91">
        <v>7</v>
      </c>
      <c r="L11" s="97">
        <v>7</v>
      </c>
      <c r="M11" s="91"/>
      <c r="N11" s="91"/>
    </row>
    <row r="12" spans="1:17" x14ac:dyDescent="0.25">
      <c r="A12" s="94" t="s">
        <v>60</v>
      </c>
      <c r="B12" s="35">
        <f t="shared" si="0"/>
        <v>56</v>
      </c>
      <c r="C12" s="90"/>
      <c r="D12" s="90">
        <v>7</v>
      </c>
      <c r="E12" s="91">
        <v>7</v>
      </c>
      <c r="F12" s="91">
        <v>7</v>
      </c>
      <c r="G12" s="91">
        <v>7</v>
      </c>
      <c r="H12" s="91"/>
      <c r="I12" s="91">
        <v>7</v>
      </c>
      <c r="J12" s="91">
        <v>7</v>
      </c>
      <c r="K12" s="91">
        <v>7</v>
      </c>
      <c r="L12" s="97">
        <v>7</v>
      </c>
      <c r="M12" s="91"/>
      <c r="N12" s="91"/>
    </row>
    <row r="13" spans="1:17" x14ac:dyDescent="0.25">
      <c r="A13" s="94" t="s">
        <v>61</v>
      </c>
      <c r="B13" s="35">
        <f t="shared" si="0"/>
        <v>14</v>
      </c>
      <c r="C13" s="90"/>
      <c r="D13" s="90"/>
      <c r="E13" s="91"/>
      <c r="F13" s="91"/>
      <c r="G13" s="91">
        <v>7</v>
      </c>
      <c r="H13" s="91">
        <v>7</v>
      </c>
      <c r="I13" s="91"/>
      <c r="J13" s="91"/>
      <c r="K13" s="91"/>
      <c r="L13" s="97"/>
      <c r="M13" s="91"/>
      <c r="N13" s="91"/>
    </row>
    <row r="14" spans="1:17" x14ac:dyDescent="0.25">
      <c r="A14" s="6" t="s">
        <v>6</v>
      </c>
      <c r="B14" s="35">
        <f t="shared" si="0"/>
        <v>63</v>
      </c>
      <c r="C14" s="90">
        <v>7</v>
      </c>
      <c r="D14" s="90">
        <v>7</v>
      </c>
      <c r="E14" s="91">
        <v>7</v>
      </c>
      <c r="F14" s="91"/>
      <c r="G14" s="91">
        <v>7</v>
      </c>
      <c r="H14" s="91">
        <v>7</v>
      </c>
      <c r="I14" s="91">
        <v>7</v>
      </c>
      <c r="J14" s="91">
        <v>7</v>
      </c>
      <c r="K14" s="91">
        <v>7</v>
      </c>
      <c r="L14" s="97">
        <v>7</v>
      </c>
      <c r="M14" s="91"/>
      <c r="N14" s="91"/>
    </row>
    <row r="15" spans="1:17" x14ac:dyDescent="0.25">
      <c r="A15" s="84" t="s">
        <v>40</v>
      </c>
      <c r="B15" s="35">
        <f t="shared" si="0"/>
        <v>49</v>
      </c>
      <c r="C15" s="90"/>
      <c r="D15" s="90">
        <v>7</v>
      </c>
      <c r="E15" s="91"/>
      <c r="F15" s="91">
        <v>7</v>
      </c>
      <c r="G15" s="91">
        <v>7</v>
      </c>
      <c r="H15" s="93">
        <v>7</v>
      </c>
      <c r="I15" s="93">
        <v>7</v>
      </c>
      <c r="J15" s="93">
        <v>7</v>
      </c>
      <c r="K15" s="93"/>
      <c r="L15" s="98">
        <v>7</v>
      </c>
      <c r="M15" s="90"/>
      <c r="N15" s="90"/>
    </row>
    <row r="16" spans="1:17" x14ac:dyDescent="0.25">
      <c r="A16" s="84" t="s">
        <v>43</v>
      </c>
      <c r="B16" s="35">
        <f t="shared" si="0"/>
        <v>35</v>
      </c>
      <c r="C16" s="90"/>
      <c r="D16" s="90">
        <v>7</v>
      </c>
      <c r="E16" s="91"/>
      <c r="F16" s="91">
        <v>7</v>
      </c>
      <c r="G16" s="91">
        <v>7</v>
      </c>
      <c r="H16" s="93">
        <v>7</v>
      </c>
      <c r="I16" s="92">
        <v>7</v>
      </c>
      <c r="J16" s="92"/>
      <c r="K16" s="92"/>
      <c r="L16" s="98"/>
      <c r="M16" s="90"/>
      <c r="N16" s="90"/>
    </row>
    <row r="17" spans="1:14" x14ac:dyDescent="0.25">
      <c r="A17" s="6" t="s">
        <v>33</v>
      </c>
      <c r="B17" s="35">
        <f t="shared" si="0"/>
        <v>63</v>
      </c>
      <c r="C17" s="90">
        <v>7</v>
      </c>
      <c r="D17" s="90">
        <v>7</v>
      </c>
      <c r="E17" s="91">
        <v>7</v>
      </c>
      <c r="F17" s="91">
        <v>7</v>
      </c>
      <c r="G17" s="91">
        <v>7</v>
      </c>
      <c r="H17" s="91">
        <v>7</v>
      </c>
      <c r="I17" s="90"/>
      <c r="J17" s="90">
        <v>7</v>
      </c>
      <c r="K17" s="90">
        <v>7</v>
      </c>
      <c r="L17" s="98">
        <v>7</v>
      </c>
      <c r="M17" s="90"/>
      <c r="N17" s="90"/>
    </row>
    <row r="18" spans="1:14" x14ac:dyDescent="0.25">
      <c r="A18" s="6" t="s">
        <v>44</v>
      </c>
      <c r="B18" s="35">
        <f t="shared" si="0"/>
        <v>14</v>
      </c>
      <c r="C18" s="90"/>
      <c r="D18" s="90"/>
      <c r="E18" s="91"/>
      <c r="F18" s="91"/>
      <c r="G18" s="91">
        <v>7</v>
      </c>
      <c r="H18" s="91"/>
      <c r="I18" s="90"/>
      <c r="J18" s="90">
        <v>7</v>
      </c>
      <c r="K18" s="90"/>
      <c r="L18" s="98"/>
      <c r="M18" s="90"/>
      <c r="N18" s="90"/>
    </row>
    <row r="19" spans="1:14" x14ac:dyDescent="0.25">
      <c r="A19" s="84" t="s">
        <v>41</v>
      </c>
      <c r="B19" s="35">
        <f t="shared" si="0"/>
        <v>56</v>
      </c>
      <c r="C19" s="90">
        <v>7</v>
      </c>
      <c r="D19" s="90">
        <v>7</v>
      </c>
      <c r="E19" s="91">
        <v>7</v>
      </c>
      <c r="F19" s="91"/>
      <c r="G19" s="91">
        <v>7</v>
      </c>
      <c r="H19" s="91">
        <v>7</v>
      </c>
      <c r="I19" s="90"/>
      <c r="J19" s="90">
        <v>7</v>
      </c>
      <c r="K19" s="90">
        <v>7</v>
      </c>
      <c r="L19" s="98">
        <v>7</v>
      </c>
      <c r="M19" s="90"/>
      <c r="N19" s="90"/>
    </row>
    <row r="20" spans="1:14" x14ac:dyDescent="0.25">
      <c r="A20" s="28" t="s">
        <v>36</v>
      </c>
      <c r="B20" s="35">
        <f t="shared" si="0"/>
        <v>49</v>
      </c>
      <c r="C20" s="90">
        <v>7</v>
      </c>
      <c r="D20" s="90"/>
      <c r="E20" s="90">
        <v>7</v>
      </c>
      <c r="F20" s="90">
        <v>7</v>
      </c>
      <c r="G20" s="90"/>
      <c r="H20" s="91">
        <v>7</v>
      </c>
      <c r="I20" s="91">
        <v>7</v>
      </c>
      <c r="J20" s="90"/>
      <c r="K20" s="90">
        <v>7</v>
      </c>
      <c r="L20" s="98">
        <v>7</v>
      </c>
      <c r="M20" s="90"/>
      <c r="N20" s="90"/>
    </row>
    <row r="21" spans="1:14" x14ac:dyDescent="0.25">
      <c r="A21" s="28" t="s">
        <v>59</v>
      </c>
      <c r="B21" s="35">
        <f t="shared" si="0"/>
        <v>35</v>
      </c>
      <c r="C21" s="90"/>
      <c r="D21" s="90"/>
      <c r="E21" s="90"/>
      <c r="F21" s="90">
        <v>7</v>
      </c>
      <c r="G21" s="90">
        <v>7</v>
      </c>
      <c r="H21" s="91">
        <v>7</v>
      </c>
      <c r="I21" s="91">
        <v>7</v>
      </c>
      <c r="J21" s="90">
        <v>7</v>
      </c>
      <c r="K21" s="90"/>
      <c r="L21" s="98"/>
      <c r="M21" s="90"/>
      <c r="N21" s="90"/>
    </row>
    <row r="22" spans="1:14" x14ac:dyDescent="0.25">
      <c r="A22" s="85" t="s">
        <v>45</v>
      </c>
      <c r="B22" s="35">
        <f t="shared" si="0"/>
        <v>42</v>
      </c>
      <c r="C22" s="91"/>
      <c r="D22" s="93"/>
      <c r="E22" s="93"/>
      <c r="F22" s="93"/>
      <c r="G22" s="93">
        <v>7</v>
      </c>
      <c r="H22" s="93">
        <v>7</v>
      </c>
      <c r="I22" s="93">
        <v>7</v>
      </c>
      <c r="J22" s="93">
        <v>7</v>
      </c>
      <c r="K22" s="93">
        <v>7</v>
      </c>
      <c r="L22" s="99">
        <v>7</v>
      </c>
      <c r="M22" s="93"/>
      <c r="N22" s="93"/>
    </row>
    <row r="23" spans="1:14" x14ac:dyDescent="0.25">
      <c r="A23" s="6" t="s">
        <v>9</v>
      </c>
      <c r="B23" s="35">
        <f t="shared" si="0"/>
        <v>63</v>
      </c>
      <c r="C23" s="90">
        <v>7</v>
      </c>
      <c r="D23" s="91">
        <v>7</v>
      </c>
      <c r="E23" s="91">
        <v>7</v>
      </c>
      <c r="F23" s="91">
        <v>7</v>
      </c>
      <c r="G23" s="91">
        <v>7</v>
      </c>
      <c r="H23" s="91">
        <v>7</v>
      </c>
      <c r="I23" s="91">
        <v>7</v>
      </c>
      <c r="J23" s="91">
        <v>7</v>
      </c>
      <c r="K23" s="91">
        <v>7</v>
      </c>
      <c r="L23" s="97"/>
      <c r="M23" s="91"/>
      <c r="N23" s="91"/>
    </row>
    <row r="24" spans="1:14" x14ac:dyDescent="0.25">
      <c r="A24" s="47" t="s">
        <v>35</v>
      </c>
      <c r="B24" s="35">
        <f t="shared" si="0"/>
        <v>70</v>
      </c>
      <c r="C24" s="91">
        <v>7</v>
      </c>
      <c r="D24" s="91">
        <v>7</v>
      </c>
      <c r="E24" s="91">
        <v>7</v>
      </c>
      <c r="F24" s="91">
        <v>7</v>
      </c>
      <c r="G24" s="91">
        <v>7</v>
      </c>
      <c r="H24" s="91">
        <v>7</v>
      </c>
      <c r="I24" s="91">
        <v>7</v>
      </c>
      <c r="J24" s="91">
        <v>7</v>
      </c>
      <c r="K24" s="91">
        <v>7</v>
      </c>
      <c r="L24" s="97">
        <v>7</v>
      </c>
      <c r="M24" s="91"/>
      <c r="N24" s="91"/>
    </row>
    <row r="25" spans="1:14" x14ac:dyDescent="0.25">
      <c r="A25" s="47" t="s">
        <v>46</v>
      </c>
      <c r="B25" s="35">
        <f t="shared" si="0"/>
        <v>70</v>
      </c>
      <c r="C25" s="91">
        <v>7</v>
      </c>
      <c r="D25" s="91">
        <v>7</v>
      </c>
      <c r="E25" s="91">
        <v>7</v>
      </c>
      <c r="F25" s="91">
        <v>7</v>
      </c>
      <c r="G25" s="91">
        <v>7</v>
      </c>
      <c r="H25" s="91">
        <v>7</v>
      </c>
      <c r="I25" s="91">
        <v>7</v>
      </c>
      <c r="J25" s="91">
        <v>7</v>
      </c>
      <c r="K25" s="91">
        <v>7</v>
      </c>
      <c r="L25" s="97">
        <v>7</v>
      </c>
      <c r="M25" s="91"/>
      <c r="N25" s="91"/>
    </row>
    <row r="26" spans="1:14" x14ac:dyDescent="0.25">
      <c r="A26" s="47" t="s">
        <v>47</v>
      </c>
      <c r="B26" s="35">
        <f t="shared" si="0"/>
        <v>70</v>
      </c>
      <c r="C26" s="91">
        <v>7</v>
      </c>
      <c r="D26" s="91">
        <v>7</v>
      </c>
      <c r="E26" s="91">
        <v>7</v>
      </c>
      <c r="F26" s="91">
        <v>7</v>
      </c>
      <c r="G26" s="91">
        <v>7</v>
      </c>
      <c r="H26" s="91">
        <v>7</v>
      </c>
      <c r="I26" s="91">
        <v>7</v>
      </c>
      <c r="J26" s="91">
        <v>7</v>
      </c>
      <c r="K26" s="91">
        <v>7</v>
      </c>
      <c r="L26" s="97">
        <v>7</v>
      </c>
      <c r="M26" s="91"/>
      <c r="N26" s="91"/>
    </row>
    <row r="27" spans="1:14" x14ac:dyDescent="0.25">
      <c r="A27" s="47" t="s">
        <v>62</v>
      </c>
      <c r="B27" s="35">
        <f t="shared" si="0"/>
        <v>35</v>
      </c>
      <c r="C27" s="91"/>
      <c r="D27" s="91"/>
      <c r="E27" s="91"/>
      <c r="F27" s="91"/>
      <c r="G27" s="91">
        <v>7</v>
      </c>
      <c r="H27" s="91">
        <v>7</v>
      </c>
      <c r="I27" s="91">
        <v>7</v>
      </c>
      <c r="J27" s="91">
        <v>7</v>
      </c>
      <c r="K27" s="91"/>
      <c r="L27" s="97">
        <v>7</v>
      </c>
      <c r="M27" s="91"/>
      <c r="N27" s="91"/>
    </row>
  </sheetData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zoomScaleNormal="100" workbookViewId="0">
      <pane ySplit="1" topLeftCell="A2" activePane="bottomLeft" state="frozen"/>
      <selection pane="bottomLeft" activeCell="J15" sqref="J15"/>
    </sheetView>
  </sheetViews>
  <sheetFormatPr defaultRowHeight="15" x14ac:dyDescent="0.25"/>
  <cols>
    <col min="1" max="1" width="16.85546875" bestFit="1" customWidth="1"/>
    <col min="2" max="2" width="11.42578125" style="33" bestFit="1" customWidth="1"/>
    <col min="3" max="3" width="14.7109375" bestFit="1" customWidth="1"/>
    <col min="4" max="4" width="18.140625" bestFit="1" customWidth="1"/>
    <col min="5" max="5" width="11.7109375" bestFit="1" customWidth="1"/>
    <col min="6" max="6" width="16" bestFit="1" customWidth="1"/>
    <col min="7" max="7" width="16.28515625" style="33" bestFit="1" customWidth="1"/>
    <col min="8" max="8" width="9.7109375" bestFit="1" customWidth="1"/>
  </cols>
  <sheetData>
    <row r="1" spans="1:7" x14ac:dyDescent="0.25">
      <c r="A1" s="31" t="s">
        <v>18</v>
      </c>
      <c r="B1" s="32" t="s">
        <v>24</v>
      </c>
      <c r="C1" s="31" t="s">
        <v>25</v>
      </c>
      <c r="D1" s="31" t="s">
        <v>26</v>
      </c>
      <c r="E1" s="32" t="s">
        <v>27</v>
      </c>
      <c r="F1" s="31" t="s">
        <v>19</v>
      </c>
      <c r="G1" s="32" t="s">
        <v>22</v>
      </c>
    </row>
    <row r="2" spans="1:7" x14ac:dyDescent="0.25">
      <c r="A2" s="30" t="s">
        <v>14</v>
      </c>
      <c r="B2" s="4">
        <f t="shared" ref="B2:B19" si="0">D2+C2</f>
        <v>196</v>
      </c>
      <c r="C2" s="38">
        <f>VLOOKUP(A2,'Meeting Points'!$A$4:$B$92,2,FALSE)</f>
        <v>63</v>
      </c>
      <c r="D2" s="4">
        <f>VLOOKUP(A2,'Tournament Points'!$A$6:$C$32,3,FALSE)</f>
        <v>133</v>
      </c>
      <c r="E2" s="19">
        <f>VLOOKUP(A2,'Tournament Points'!$A$6:$C$32,2,FALSE)</f>
        <v>14.16</v>
      </c>
      <c r="F2" s="19" t="s">
        <v>21</v>
      </c>
      <c r="G2" s="74"/>
    </row>
    <row r="3" spans="1:7" x14ac:dyDescent="0.25">
      <c r="A3" s="30" t="s">
        <v>67</v>
      </c>
      <c r="B3" s="4">
        <f t="shared" si="0"/>
        <v>181</v>
      </c>
      <c r="C3" s="38">
        <f>VLOOKUP(A3,'Meeting Points'!$A$4:$B$92,2,FALSE)</f>
        <v>35</v>
      </c>
      <c r="D3" s="4">
        <f>VLOOKUP(A3,'Tournament Points'!$A$6:$C$32,3,FALSE)</f>
        <v>146</v>
      </c>
      <c r="E3" s="19">
        <f>VLOOKUP(A3,'Tournament Points'!$A$6:$C$32,2,FALSE)</f>
        <v>13.8</v>
      </c>
      <c r="F3" s="19" t="s">
        <v>20</v>
      </c>
      <c r="G3" s="74"/>
    </row>
    <row r="4" spans="1:7" x14ac:dyDescent="0.25">
      <c r="A4" s="30" t="s">
        <v>10</v>
      </c>
      <c r="B4" s="4">
        <f t="shared" si="0"/>
        <v>28</v>
      </c>
      <c r="C4" s="38">
        <f>VLOOKUP(A4,'Meeting Points'!$A$4:$B$92,2,FALSE)</f>
        <v>28</v>
      </c>
      <c r="D4" s="4">
        <f>VLOOKUP(A4,'Tournament Points'!$A$6:$C$32,3,FALSE)</f>
        <v>0</v>
      </c>
      <c r="E4" s="19">
        <f>VLOOKUP(A4,'Tournament Points'!$A$6:$C$32,2,FALSE)</f>
        <v>0</v>
      </c>
      <c r="F4" s="19" t="s">
        <v>21</v>
      </c>
      <c r="G4" s="74"/>
    </row>
    <row r="5" spans="1:7" x14ac:dyDescent="0.25">
      <c r="A5" s="30" t="s">
        <v>38</v>
      </c>
      <c r="B5" s="4">
        <f t="shared" si="0"/>
        <v>181</v>
      </c>
      <c r="C5" s="38">
        <f>VLOOKUP(A5,'Meeting Points'!$A$4:$B$92,2,FALSE)</f>
        <v>35</v>
      </c>
      <c r="D5" s="4">
        <f>VLOOKUP(A5,'Tournament Points'!$A$6:$C$32,3,FALSE)</f>
        <v>146</v>
      </c>
      <c r="E5" s="19">
        <f>VLOOKUP(A5,'Tournament Points'!$A$6:$C$32,2,FALSE)</f>
        <v>26.38</v>
      </c>
      <c r="F5" s="19" t="s">
        <v>21</v>
      </c>
      <c r="G5" s="74"/>
    </row>
    <row r="6" spans="1:7" x14ac:dyDescent="0.25">
      <c r="A6" s="30" t="s">
        <v>42</v>
      </c>
      <c r="B6" s="4">
        <f t="shared" si="0"/>
        <v>84</v>
      </c>
      <c r="C6" s="38">
        <f>VLOOKUP(A6,'Meeting Points'!$A$4:$B$92,2,FALSE)</f>
        <v>7</v>
      </c>
      <c r="D6" s="4">
        <f>VLOOKUP(A6,'Tournament Points'!$A$6:$C$32,3,FALSE)</f>
        <v>77</v>
      </c>
      <c r="E6" s="19">
        <f>VLOOKUP(A6,'Tournament Points'!$A$6:$C$32,2,FALSE)</f>
        <v>9.65</v>
      </c>
      <c r="F6" s="19" t="s">
        <v>21</v>
      </c>
      <c r="G6" s="74"/>
    </row>
    <row r="7" spans="1:7" x14ac:dyDescent="0.25">
      <c r="A7" s="30" t="s">
        <v>39</v>
      </c>
      <c r="B7" s="4">
        <f t="shared" si="0"/>
        <v>261</v>
      </c>
      <c r="C7" s="38">
        <f>VLOOKUP(A7,'Meeting Points'!$A$4:$B$92,2,FALSE)</f>
        <v>70</v>
      </c>
      <c r="D7" s="4">
        <f>VLOOKUP(A7,'Tournament Points'!$A$6:$C$32,3,FALSE)</f>
        <v>191</v>
      </c>
      <c r="E7" s="19">
        <f>VLOOKUP(A7,'Tournament Points'!$A$6:$C$32,2,FALSE)</f>
        <v>25.2</v>
      </c>
      <c r="F7" s="19" t="s">
        <v>21</v>
      </c>
      <c r="G7" s="74"/>
    </row>
    <row r="8" spans="1:7" x14ac:dyDescent="0.25">
      <c r="A8" s="30" t="s">
        <v>12</v>
      </c>
      <c r="B8" s="4">
        <f t="shared" si="0"/>
        <v>230</v>
      </c>
      <c r="C8" s="38">
        <f>VLOOKUP(A8,'Meeting Points'!$A$4:$B$92,2,FALSE)</f>
        <v>56</v>
      </c>
      <c r="D8" s="4">
        <f>VLOOKUP(A8,'Tournament Points'!$A$6:$C$32,3,FALSE)</f>
        <v>174</v>
      </c>
      <c r="E8" s="19">
        <f>VLOOKUP(A8,'Tournament Points'!$A$6:$C$32,2,FALSE)</f>
        <v>19.459999999999997</v>
      </c>
      <c r="F8" s="19" t="s">
        <v>20</v>
      </c>
      <c r="G8" s="74"/>
    </row>
    <row r="9" spans="1:7" x14ac:dyDescent="0.25">
      <c r="A9" s="30" t="s">
        <v>7</v>
      </c>
      <c r="B9" s="4">
        <f t="shared" si="0"/>
        <v>197</v>
      </c>
      <c r="C9" s="38">
        <f>VLOOKUP(A9,'Meeting Points'!$A$4:$B$92,2,FALSE)</f>
        <v>63</v>
      </c>
      <c r="D9" s="4">
        <f>VLOOKUP(A9,'Tournament Points'!$A$6:$C$32,3,FALSE)</f>
        <v>134</v>
      </c>
      <c r="E9" s="19">
        <f>VLOOKUP(A9,'Tournament Points'!$A$6:$C$32,2,FALSE)</f>
        <v>17.380000000000003</v>
      </c>
      <c r="F9" s="19" t="s">
        <v>21</v>
      </c>
      <c r="G9" s="74"/>
    </row>
    <row r="10" spans="1:7" hidden="1" x14ac:dyDescent="0.25">
      <c r="A10" s="30" t="s">
        <v>8</v>
      </c>
      <c r="B10" s="4" t="e">
        <f t="shared" ref="B10:B12" si="1">D10+C10</f>
        <v>#N/A</v>
      </c>
      <c r="C10" s="38" t="e">
        <f>VLOOKUP(A10,'Meeting Points'!$A$4:$B$92,2,FALSE)</f>
        <v>#N/A</v>
      </c>
      <c r="D10" s="4" t="e">
        <f>VLOOKUP(A10,'Tournament Points'!$A$6:$C$32,3,FALSE)</f>
        <v>#N/A</v>
      </c>
      <c r="E10" s="19" t="e">
        <f>VLOOKUP(A10,'Tournament Points'!$A$6:$C$32,2,FALSE)</f>
        <v>#N/A</v>
      </c>
      <c r="F10" s="19" t="s">
        <v>21</v>
      </c>
      <c r="G10" s="74"/>
    </row>
    <row r="11" spans="1:7" hidden="1" x14ac:dyDescent="0.25">
      <c r="A11" s="30" t="s">
        <v>13</v>
      </c>
      <c r="B11" s="4" t="e">
        <f t="shared" si="1"/>
        <v>#N/A</v>
      </c>
      <c r="C11" s="38" t="e">
        <f>VLOOKUP(A11,'Meeting Points'!$A$4:$B$92,2,FALSE)</f>
        <v>#N/A</v>
      </c>
      <c r="D11" s="4" t="e">
        <f>VLOOKUP(A11,'Tournament Points'!$A$6:$C$32,3,FALSE)</f>
        <v>#N/A</v>
      </c>
      <c r="E11" s="19" t="e">
        <f>VLOOKUP(A11,'Tournament Points'!$A$6:$C$32,2,FALSE)</f>
        <v>#N/A</v>
      </c>
      <c r="F11" s="19" t="s">
        <v>20</v>
      </c>
      <c r="G11" s="74"/>
    </row>
    <row r="12" spans="1:7" x14ac:dyDescent="0.25">
      <c r="A12" s="30" t="s">
        <v>60</v>
      </c>
      <c r="B12" s="4">
        <f t="shared" si="1"/>
        <v>100</v>
      </c>
      <c r="C12" s="38">
        <f>VLOOKUP(A12,'Meeting Points'!$A$4:$B$92,2,FALSE)</f>
        <v>56</v>
      </c>
      <c r="D12" s="4">
        <f>VLOOKUP(A12,'Tournament Points'!$A$6:$C$32,3,FALSE)</f>
        <v>44</v>
      </c>
      <c r="E12" s="19">
        <f>VLOOKUP(A12,'Tournament Points'!$A$6:$C$32,2,FALSE)</f>
        <v>2.58</v>
      </c>
      <c r="F12" s="19" t="s">
        <v>20</v>
      </c>
      <c r="G12" s="74"/>
    </row>
    <row r="13" spans="1:7" x14ac:dyDescent="0.25">
      <c r="A13" s="30" t="s">
        <v>61</v>
      </c>
      <c r="B13" s="4">
        <f t="shared" ref="B13" si="2">D13+C13</f>
        <v>38</v>
      </c>
      <c r="C13" s="38">
        <f>VLOOKUP(A13,'Meeting Points'!$A$4:$B$92,2,FALSE)</f>
        <v>14</v>
      </c>
      <c r="D13" s="4">
        <f>VLOOKUP(A13,'Tournament Points'!$A$6:$C$32,3,FALSE)</f>
        <v>24</v>
      </c>
      <c r="E13" s="19">
        <f>VLOOKUP(A13,'Tournament Points'!$A$6:$C$32,2,FALSE)</f>
        <v>4.66</v>
      </c>
      <c r="F13" s="19" t="s">
        <v>20</v>
      </c>
      <c r="G13" s="74"/>
    </row>
    <row r="14" spans="1:7" x14ac:dyDescent="0.25">
      <c r="A14" s="30" t="s">
        <v>6</v>
      </c>
      <c r="B14" s="4">
        <f t="shared" si="0"/>
        <v>260</v>
      </c>
      <c r="C14" s="38">
        <f>VLOOKUP(A14,'Meeting Points'!$A$4:$B$92,2,FALSE)</f>
        <v>63</v>
      </c>
      <c r="D14" s="4">
        <f>VLOOKUP(A14,'Tournament Points'!$A$6:$C$32,3,FALSE)</f>
        <v>197</v>
      </c>
      <c r="E14" s="19">
        <f>VLOOKUP(A14,'Tournament Points'!$A$6:$C$32,2,FALSE)</f>
        <v>37.160000000000004</v>
      </c>
      <c r="F14" s="19" t="s">
        <v>21</v>
      </c>
      <c r="G14" s="74"/>
    </row>
    <row r="15" spans="1:7" x14ac:dyDescent="0.25">
      <c r="A15" s="30" t="s">
        <v>40</v>
      </c>
      <c r="B15" s="4">
        <f t="shared" si="0"/>
        <v>70</v>
      </c>
      <c r="C15" s="38">
        <f>VLOOKUP(A15,'Meeting Points'!$A$4:$B$92,2,FALSE)</f>
        <v>49</v>
      </c>
      <c r="D15" s="4">
        <f>VLOOKUP(A15,'Tournament Points'!$A$6:$C$32,3,FALSE)</f>
        <v>21</v>
      </c>
      <c r="E15" s="19">
        <f>VLOOKUP(A15,'Tournament Points'!$A$6:$C$32,2,FALSE)</f>
        <v>0</v>
      </c>
      <c r="F15" s="19" t="s">
        <v>34</v>
      </c>
      <c r="G15" s="74"/>
    </row>
    <row r="16" spans="1:7" x14ac:dyDescent="0.25">
      <c r="A16" s="30" t="s">
        <v>33</v>
      </c>
      <c r="B16" s="4">
        <f t="shared" si="0"/>
        <v>138</v>
      </c>
      <c r="C16" s="38">
        <f>VLOOKUP(A16,'Meeting Points'!$A$4:$B$92,2,FALSE)</f>
        <v>63</v>
      </c>
      <c r="D16" s="4">
        <f>VLOOKUP(A16,'Tournament Points'!$A$6:$C$32,3,FALSE)</f>
        <v>75</v>
      </c>
      <c r="E16" s="19">
        <f>VLOOKUP(A16,'Tournament Points'!$A$6:$C$32,2,FALSE)</f>
        <v>8.31</v>
      </c>
      <c r="F16" s="19" t="s">
        <v>20</v>
      </c>
      <c r="G16" s="74"/>
    </row>
    <row r="17" spans="1:11" x14ac:dyDescent="0.25">
      <c r="A17" s="30" t="s">
        <v>43</v>
      </c>
      <c r="B17" s="4">
        <f t="shared" si="0"/>
        <v>99</v>
      </c>
      <c r="C17" s="38">
        <f>VLOOKUP(A17,'Meeting Points'!$A$4:$B$92,2,FALSE)</f>
        <v>35</v>
      </c>
      <c r="D17" s="4">
        <f>VLOOKUP(A17,'Tournament Points'!$A$6:$C$32,3,FALSE)</f>
        <v>64</v>
      </c>
      <c r="E17" s="19">
        <f>VLOOKUP(A17,'Tournament Points'!$A$6:$C$32,2,FALSE)</f>
        <v>13.51</v>
      </c>
      <c r="F17" s="19" t="s">
        <v>21</v>
      </c>
      <c r="G17" s="74"/>
    </row>
    <row r="18" spans="1:11" x14ac:dyDescent="0.25">
      <c r="A18" s="30" t="s">
        <v>44</v>
      </c>
      <c r="B18" s="4">
        <f t="shared" si="0"/>
        <v>226</v>
      </c>
      <c r="C18" s="38">
        <f>VLOOKUP(A18,'Meeting Points'!$A$4:$B$92,2,FALSE)</f>
        <v>14</v>
      </c>
      <c r="D18" s="4">
        <f>VLOOKUP(A18,'Tournament Points'!$A$6:$C$32,3,FALSE)</f>
        <v>212</v>
      </c>
      <c r="E18" s="19">
        <f>VLOOKUP(A18,'Tournament Points'!$A$6:$C$32,2,FALSE)</f>
        <v>26.990000000000002</v>
      </c>
      <c r="F18" s="19" t="s">
        <v>21</v>
      </c>
      <c r="G18" s="74"/>
    </row>
    <row r="19" spans="1:11" x14ac:dyDescent="0.25">
      <c r="A19" s="30" t="s">
        <v>41</v>
      </c>
      <c r="B19" s="4">
        <f t="shared" si="0"/>
        <v>212</v>
      </c>
      <c r="C19" s="38">
        <f>VLOOKUP(A19,'Meeting Points'!$A$4:$B$92,2,FALSE)</f>
        <v>56</v>
      </c>
      <c r="D19" s="4">
        <f>VLOOKUP(A19,'Tournament Points'!$A$6:$C$32,3,FALSE)</f>
        <v>156</v>
      </c>
      <c r="E19" s="19">
        <f>VLOOKUP(A19,'Tournament Points'!$A$6:$C$32,2,FALSE)</f>
        <v>15.78</v>
      </c>
      <c r="F19" s="19" t="s">
        <v>20</v>
      </c>
      <c r="G19" s="74"/>
    </row>
    <row r="20" spans="1:11" x14ac:dyDescent="0.25">
      <c r="A20" s="30" t="s">
        <v>36</v>
      </c>
      <c r="B20" s="4">
        <f t="shared" ref="B20:B27" si="3">D20+C20</f>
        <v>329</v>
      </c>
      <c r="C20" s="38">
        <f>VLOOKUP(A20,'Meeting Points'!$A$4:$B$92,2,FALSE)</f>
        <v>49</v>
      </c>
      <c r="D20" s="4">
        <f>VLOOKUP(A20,'Tournament Points'!$A$6:$C$32,3,FALSE)</f>
        <v>280</v>
      </c>
      <c r="E20" s="19">
        <f>VLOOKUP(A20,'Tournament Points'!$A$6:$C$32,2,FALSE)</f>
        <v>33.569999999999993</v>
      </c>
      <c r="F20" s="19" t="s">
        <v>20</v>
      </c>
      <c r="G20" s="74"/>
    </row>
    <row r="21" spans="1:11" x14ac:dyDescent="0.25">
      <c r="A21" s="30" t="s">
        <v>59</v>
      </c>
      <c r="B21" s="4">
        <f t="shared" ref="B21" si="4">D21+C21</f>
        <v>114</v>
      </c>
      <c r="C21" s="38">
        <f>VLOOKUP(A21,'Meeting Points'!$A$4:$B$92,2,FALSE)</f>
        <v>35</v>
      </c>
      <c r="D21" s="4">
        <f>VLOOKUP(A21,'Tournament Points'!$A$6:$C$32,3,FALSE)</f>
        <v>79</v>
      </c>
      <c r="E21" s="19">
        <f>VLOOKUP(A21,'Tournament Points'!$A$6:$C$32,2,FALSE)</f>
        <v>6.23</v>
      </c>
      <c r="F21" s="19" t="s">
        <v>21</v>
      </c>
      <c r="G21" s="74"/>
    </row>
    <row r="22" spans="1:11" x14ac:dyDescent="0.25">
      <c r="A22" s="30" t="s">
        <v>45</v>
      </c>
      <c r="B22" s="4">
        <f t="shared" si="3"/>
        <v>216</v>
      </c>
      <c r="C22" s="38">
        <f>VLOOKUP(A22,'Meeting Points'!$A$4:$B$92,2,FALSE)</f>
        <v>42</v>
      </c>
      <c r="D22" s="4">
        <f>VLOOKUP(A22,'Tournament Points'!$A$6:$C$32,3,FALSE)</f>
        <v>174</v>
      </c>
      <c r="E22" s="19">
        <f>VLOOKUP(A22,'Tournament Points'!$A$6:$C$32,2,FALSE)</f>
        <v>23.6</v>
      </c>
      <c r="F22" s="19" t="s">
        <v>21</v>
      </c>
      <c r="G22" s="74"/>
    </row>
    <row r="23" spans="1:11" x14ac:dyDescent="0.25">
      <c r="A23" s="30" t="s">
        <v>9</v>
      </c>
      <c r="B23" s="4">
        <f t="shared" si="3"/>
        <v>265</v>
      </c>
      <c r="C23" s="38">
        <f>VLOOKUP(A23,'Meeting Points'!$A$4:$B$92,2,FALSE)</f>
        <v>63</v>
      </c>
      <c r="D23" s="4">
        <f>VLOOKUP(A23,'Tournament Points'!$A$6:$C$32,3,FALSE)</f>
        <v>202</v>
      </c>
      <c r="E23" s="19">
        <f>VLOOKUP(A23,'Tournament Points'!$A$6:$C$32,2,FALSE)</f>
        <v>36.510000000000005</v>
      </c>
      <c r="F23" s="19" t="s">
        <v>21</v>
      </c>
      <c r="G23" s="74"/>
    </row>
    <row r="24" spans="1:11" x14ac:dyDescent="0.25">
      <c r="A24" s="30" t="s">
        <v>35</v>
      </c>
      <c r="B24" s="4">
        <f t="shared" si="3"/>
        <v>194</v>
      </c>
      <c r="C24" s="38">
        <f>VLOOKUP(A24,'Meeting Points'!$A$4:$B$92,2,FALSE)</f>
        <v>70</v>
      </c>
      <c r="D24" s="4">
        <f>VLOOKUP(A24,'Tournament Points'!$A$6:$C$32,3,FALSE)</f>
        <v>124</v>
      </c>
      <c r="E24" s="19">
        <f>VLOOKUP(A24,'Tournament Points'!$A$6:$C$32,2,FALSE)</f>
        <v>12.94</v>
      </c>
      <c r="F24" s="19" t="s">
        <v>21</v>
      </c>
      <c r="G24" s="74"/>
    </row>
    <row r="25" spans="1:11" x14ac:dyDescent="0.25">
      <c r="A25" s="30" t="s">
        <v>46</v>
      </c>
      <c r="B25" s="4">
        <f t="shared" si="3"/>
        <v>181</v>
      </c>
      <c r="C25" s="38">
        <f>VLOOKUP(A25,'Meeting Points'!$A$4:$B$92,2,FALSE)</f>
        <v>70</v>
      </c>
      <c r="D25" s="4">
        <f>VLOOKUP(A25,'Tournament Points'!$A$6:$C$32,3,FALSE)</f>
        <v>111</v>
      </c>
      <c r="E25" s="19">
        <f>VLOOKUP(A25,'Tournament Points'!$A$6:$C$32,2,FALSE)</f>
        <v>11.370000000000001</v>
      </c>
      <c r="F25" s="19" t="s">
        <v>20</v>
      </c>
      <c r="G25" s="74"/>
    </row>
    <row r="26" spans="1:11" x14ac:dyDescent="0.25">
      <c r="A26" s="30" t="s">
        <v>47</v>
      </c>
      <c r="B26" s="4">
        <f t="shared" si="3"/>
        <v>173</v>
      </c>
      <c r="C26" s="38">
        <f>VLOOKUP(A26,'Meeting Points'!$A$4:$B$92,2,FALSE)</f>
        <v>70</v>
      </c>
      <c r="D26" s="4">
        <f>VLOOKUP(A26,'Tournament Points'!$A$6:$C$32,3,FALSE)</f>
        <v>103</v>
      </c>
      <c r="E26" s="19">
        <f>VLOOKUP(A26,'Tournament Points'!$A$6:$C$32,2,FALSE)</f>
        <v>13.129999999999999</v>
      </c>
      <c r="F26" s="19" t="s">
        <v>20</v>
      </c>
      <c r="G26" s="74"/>
    </row>
    <row r="27" spans="1:11" x14ac:dyDescent="0.25">
      <c r="A27" s="30" t="s">
        <v>62</v>
      </c>
      <c r="B27" s="4">
        <f t="shared" si="3"/>
        <v>56</v>
      </c>
      <c r="C27" s="38">
        <f>VLOOKUP(A27,'Meeting Points'!$A$4:$B$92,2,FALSE)</f>
        <v>35</v>
      </c>
      <c r="D27" s="4">
        <f>VLOOKUP(A27,'Tournament Points'!$A$6:$C$32,3,FALSE)</f>
        <v>21</v>
      </c>
      <c r="E27" s="19">
        <f>VLOOKUP(A27,'Tournament Points'!$A$6:$C$32,2,FALSE)</f>
        <v>0</v>
      </c>
      <c r="F27" s="19" t="s">
        <v>20</v>
      </c>
      <c r="G27" s="74"/>
    </row>
    <row r="28" spans="1:11" x14ac:dyDescent="0.25">
      <c r="A28" s="36"/>
      <c r="B28" s="4"/>
      <c r="C28" s="38"/>
      <c r="D28" s="4"/>
      <c r="E28" s="19"/>
      <c r="G28" s="73">
        <f>SUM(G2:G27)</f>
        <v>0</v>
      </c>
      <c r="H28" s="73" t="s">
        <v>23</v>
      </c>
    </row>
    <row r="29" spans="1:11" x14ac:dyDescent="0.25">
      <c r="A29" s="36"/>
      <c r="B29" s="4"/>
      <c r="C29" s="38"/>
      <c r="D29" s="4"/>
      <c r="E29" s="19"/>
    </row>
    <row r="30" spans="1:11" x14ac:dyDescent="0.25">
      <c r="A30" s="36"/>
      <c r="B30" s="4"/>
      <c r="C30" s="38"/>
      <c r="D30" s="4"/>
      <c r="E30" s="19"/>
      <c r="K30">
        <f>575/25</f>
        <v>23</v>
      </c>
    </row>
    <row r="31" spans="1:11" x14ac:dyDescent="0.25">
      <c r="A31" s="36"/>
      <c r="B31" s="4"/>
      <c r="C31" s="38"/>
      <c r="D31" s="4"/>
      <c r="E31" s="19"/>
    </row>
    <row r="32" spans="1:11" x14ac:dyDescent="0.25">
      <c r="A32" s="36"/>
      <c r="B32" s="4"/>
      <c r="C32" s="38"/>
      <c r="D32" s="4"/>
      <c r="E32" s="19"/>
    </row>
  </sheetData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6"/>
  <sheetViews>
    <sheetView workbookViewId="0">
      <selection activeCell="K12" sqref="K12"/>
    </sheetView>
  </sheetViews>
  <sheetFormatPr defaultRowHeight="15" x14ac:dyDescent="0.25"/>
  <cols>
    <col min="1" max="1" width="13.5703125" bestFit="1" customWidth="1"/>
    <col min="2" max="2" width="16.28515625" bestFit="1" customWidth="1"/>
    <col min="5" max="5" width="14.85546875" customWidth="1"/>
    <col min="6" max="6" width="13.28515625" bestFit="1" customWidth="1"/>
    <col min="7" max="7" width="14.85546875" bestFit="1" customWidth="1"/>
  </cols>
  <sheetData>
    <row r="1" spans="1:9" ht="19.5" thickBot="1" x14ac:dyDescent="0.35">
      <c r="A1" s="112" t="s">
        <v>66</v>
      </c>
      <c r="B1" s="113"/>
    </row>
    <row r="2" spans="1:9" ht="18.75" x14ac:dyDescent="0.3">
      <c r="A2" s="78" t="s">
        <v>21</v>
      </c>
      <c r="B2" s="78" t="s">
        <v>34</v>
      </c>
      <c r="E2">
        <v>1</v>
      </c>
      <c r="F2" s="16"/>
      <c r="G2" s="18"/>
    </row>
    <row r="3" spans="1:9" x14ac:dyDescent="0.25">
      <c r="A3" s="16"/>
      <c r="B3" s="18"/>
      <c r="E3">
        <v>2</v>
      </c>
      <c r="F3" s="16"/>
      <c r="G3" s="18"/>
    </row>
    <row r="4" spans="1:9" x14ac:dyDescent="0.25">
      <c r="A4" s="16"/>
      <c r="B4" s="18"/>
      <c r="E4">
        <v>3</v>
      </c>
      <c r="F4" s="16"/>
      <c r="G4" s="46"/>
    </row>
    <row r="5" spans="1:9" x14ac:dyDescent="0.25">
      <c r="A5" s="16"/>
      <c r="B5" s="46"/>
      <c r="E5">
        <v>4</v>
      </c>
      <c r="F5" s="18"/>
      <c r="G5" s="18"/>
    </row>
    <row r="6" spans="1:9" x14ac:dyDescent="0.25">
      <c r="A6" s="18"/>
      <c r="B6" s="18"/>
      <c r="E6">
        <v>5</v>
      </c>
      <c r="F6" s="18"/>
      <c r="G6" s="46"/>
      <c r="H6" s="83"/>
      <c r="I6" s="83"/>
    </row>
    <row r="7" spans="1:9" x14ac:dyDescent="0.25">
      <c r="A7" s="18"/>
      <c r="B7" s="46"/>
      <c r="E7">
        <v>6</v>
      </c>
      <c r="F7" s="88"/>
      <c r="G7" s="18"/>
      <c r="H7" s="83"/>
      <c r="I7" s="83"/>
    </row>
    <row r="8" spans="1:9" x14ac:dyDescent="0.25">
      <c r="A8" s="16"/>
      <c r="B8" s="18"/>
      <c r="E8">
        <v>7</v>
      </c>
      <c r="F8" s="16"/>
      <c r="G8" s="18"/>
      <c r="H8" s="83"/>
      <c r="I8" s="83"/>
    </row>
    <row r="9" spans="1:9" x14ac:dyDescent="0.25">
      <c r="A9" s="16"/>
      <c r="B9" s="18"/>
      <c r="E9">
        <v>8</v>
      </c>
      <c r="F9" s="16"/>
      <c r="G9" s="18"/>
      <c r="H9" s="83"/>
      <c r="I9" s="83"/>
    </row>
    <row r="10" spans="1:9" x14ac:dyDescent="0.25">
      <c r="A10" s="18"/>
      <c r="B10" s="18"/>
      <c r="E10" s="89" t="s">
        <v>49</v>
      </c>
      <c r="F10" s="18"/>
      <c r="G10" s="79"/>
      <c r="H10" s="83"/>
      <c r="I10" s="83"/>
    </row>
    <row r="11" spans="1:9" x14ac:dyDescent="0.25">
      <c r="A11" s="18"/>
      <c r="B11" s="79"/>
      <c r="C11" s="82" t="s">
        <v>37</v>
      </c>
      <c r="F11" s="18"/>
      <c r="G11" s="83"/>
      <c r="H11" s="83"/>
      <c r="I11" s="83"/>
    </row>
    <row r="12" spans="1:9" x14ac:dyDescent="0.25">
      <c r="F12" s="83"/>
      <c r="G12" s="83"/>
      <c r="H12" s="83"/>
      <c r="I12" s="83"/>
    </row>
    <row r="13" spans="1:9" x14ac:dyDescent="0.25">
      <c r="F13" s="83"/>
      <c r="G13" s="83"/>
      <c r="H13" s="83"/>
      <c r="I13" s="83"/>
    </row>
    <row r="14" spans="1:9" x14ac:dyDescent="0.25">
      <c r="F14" s="83"/>
      <c r="G14" s="83"/>
      <c r="H14" s="83"/>
      <c r="I14" s="83"/>
    </row>
    <row r="15" spans="1:9" x14ac:dyDescent="0.25">
      <c r="F15" s="83"/>
      <c r="G15" s="83"/>
      <c r="H15" s="83"/>
      <c r="I15" s="83"/>
    </row>
    <row r="16" spans="1:9" x14ac:dyDescent="0.25">
      <c r="F16" s="83"/>
      <c r="G16" s="83"/>
      <c r="H16" s="83"/>
      <c r="I16" s="83"/>
    </row>
  </sheetData>
  <mergeCells count="1">
    <mergeCell ref="A1:B1"/>
  </mergeCells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56daa8a-7b27-48ac-85d4-db65acb580b6" origin="userSelected">
  <element uid="8b2d8d36-50e9-4e35-b179-b787235cbfe0" value=""/>
  <element uid="49330798-7003-4e86-8332-af49f20564a6" value=""/>
  <element uid="ec6abd3b-c0d6-4fa7-a60a-349d0f822e3b" value=""/>
  <element uid="46fe2329-c02b-4495-b624-12a499d069e2" value=""/>
  <element uid="76cb6641-65c9-4928-b1aa-841d1b5bdb86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NTZkYWE4YS03YjI3LTQ4YWMtODVkNC1kYjY1YWNiNTgwYjYiIG9yaWdpbj0idXNlclNlbGVjdGVkIj48ZWxlbWVudCB1aWQ9IjhiMmQ4ZDM2LTUwZTktNGUzNS1iMTc5LWI3ODcyMzVjYmZlMCIgdmFsdWU9IiIgeG1sbnM9Imh0dHA6Ly93d3cuYm9sZG9uamFtZXMuY29tLzIwMDgvMDEvc2llL2ludGVybmFsL2xhYmVsIiAvPjxlbGVtZW50IHVpZD0iNDkzMzA3OTgtNzAwMy00ZTg2LTgzMzItYWY0OWYyMDU2NGE2IiB2YWx1ZT0iIiB4bWxucz0iaHR0cDovL3d3dy5ib2xkb25qYW1lcy5jb20vMjAwOC8wMS9zaWUvaW50ZXJuYWwvbGFiZWwiIC8+PGVsZW1lbnQgdWlkPSJlYzZhYmQzYi1jMGQ2LTRmYTctYTYwYS0zNDlkMGY4MjJlM2IiIHZhbHVlPSIiIHhtbG5zPSJodHRwOi8vd3d3LmJvbGRvbmphbWVzLmNvbS8yMDA4LzAxL3NpZS9pbnRlcm5hbC9sYWJlbCIgLz48ZWxlbWVudCB1aWQ9IjQ2ZmUyMzI5LWMwMmItNDQ5NS1iNjI0LTEyYTQ5OWQwNjllMiIgdmFsdWU9IiIgeG1sbnM9Imh0dHA6Ly93d3cuYm9sZG9uamFtZXMuY29tLzIwMDgvMDEvc2llL2ludGVybmFsL2xhYmVsIiAvPjxlbGVtZW50IHVpZD0iNzZjYjY2NDEtNjVjOS00OTI4LWIxYWEtODQxZDFiNWJkYjg2IiB2YWx1ZT0iIiB4bWxucz0iaHR0cDovL3d3dy5ib2xkb25qYW1lcy5jb20vMjAwOC8wMS9zaWUvaW50ZXJuYWwvbGFiZWwiIC8+PC9zaXNsPjxVc2VyTmFtZT5SUkxPQ0FMXGt6dncyMTwvVXNlck5hbWU+PERhdGVUaW1lPjcvMjEvMjAyMSAyOjU3OjQ1IFBNPC9EYXRlVGltZT48TGFiZWxTdHJpbmc+Tm9uLUNvbmZpZGVudGlhbCAtIFJvbGxzLVJveWNlIENvbnRlbnQgT25seSAtIE5vdCBTdWJqZWN0IHRvIEV4cG9ydCBDb250cm9sICAgICA8L0xhYmVsU3RyaW5nPjwvaXRlbT48L2xhYmVsSGlzdG9yeT4=</Value>
</WrappedLabelHistory>
</file>

<file path=customXml/itemProps1.xml><?xml version="1.0" encoding="utf-8"?>
<ds:datastoreItem xmlns:ds="http://schemas.openxmlformats.org/officeDocument/2006/customXml" ds:itemID="{8F30D526-8023-4EBE-8951-BF490B0919B9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5CF81C11-C747-4C6B-BF17-506798F5BD05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Club Member Standings</vt:lpstr>
      <vt:lpstr>Tournament Points</vt:lpstr>
      <vt:lpstr>Meeting Points</vt:lpstr>
      <vt:lpstr>Member Summary</vt:lpstr>
      <vt:lpstr>Classic Pairings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</dc:creator>
  <cp:keywords>|1:Non-Conf|5:NonExpCont|6:NonGov|2:Rolls-Royce|22:No|</cp:keywords>
  <cp:lastModifiedBy>Rex Harris</cp:lastModifiedBy>
  <cp:lastPrinted>2018-06-08T12:25:57Z</cp:lastPrinted>
  <dcterms:created xsi:type="dcterms:W3CDTF">2014-01-06T20:29:30Z</dcterms:created>
  <dcterms:modified xsi:type="dcterms:W3CDTF">2021-07-22T03:18:42Z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2a8fe720-1ca5-476d-b15d-987afd42d5b8</vt:lpwstr>
  </property>
  <property fmtid="{D5CDD505-2E9C-101B-9397-08002B2CF9AE}" pid="3" name="bjSaver">
    <vt:lpwstr>yL5ClrmApSxI3JBXLW7TLiPLukx9mfhw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policy="e56daa8a-7b27-48ac-85d4-db65acb580b6" origin="userSelected" xmlns="http://www.boldonj</vt:lpwstr>
  </property>
  <property fmtid="{D5CDD505-2E9C-101B-9397-08002B2CF9AE}" pid="5" name="bjDocumentLabelXML-0">
    <vt:lpwstr>ames.com/2008/01/sie/internal/label"&gt;&lt;element uid="8b2d8d36-50e9-4e35-b179-b787235cbfe0" value="" /&gt;&lt;element uid="49330798-7003-4e86-8332-af49f20564a6" value="" /&gt;&lt;element uid="ec6abd3b-c0d6-4fa7-a60a-349d0f822e3b" value="" /&gt;&lt;element uid="46fe2329-c02b-4</vt:lpwstr>
  </property>
  <property fmtid="{D5CDD505-2E9C-101B-9397-08002B2CF9AE}" pid="6" name="bjDocumentLabelXML-1">
    <vt:lpwstr>495-b624-12a499d069e2" value="" /&gt;&lt;element uid="76cb6641-65c9-4928-b1aa-841d1b5bdb86" value="" /&gt;&lt;/sisl&gt;</vt:lpwstr>
  </property>
  <property fmtid="{D5CDD505-2E9C-101B-9397-08002B2CF9AE}" pid="7" name="bjDocumentSecurityLabel">
    <vt:lpwstr>Non-Confidential - Rolls-Royce Content Only - Not Subject to Export Control     </vt:lpwstr>
  </property>
  <property fmtid="{D5CDD505-2E9C-101B-9397-08002B2CF9AE}" pid="8" name="GovSecClass">
    <vt:lpwstr>No_Classification</vt:lpwstr>
  </property>
  <property fmtid="{D5CDD505-2E9C-101B-9397-08002B2CF9AE}" pid="9" name="Ownership">
    <vt:lpwstr>Rolls-Royce_content_only</vt:lpwstr>
  </property>
  <property fmtid="{D5CDD505-2E9C-101B-9397-08002B2CF9AE}" pid="10" name="TCGovSecClass">
    <vt:lpwstr>No_Classification</vt:lpwstr>
  </property>
  <property fmtid="{D5CDD505-2E9C-101B-9397-08002B2CF9AE}" pid="11" name="BusinessSensitivity">
    <vt:lpwstr>Non-Confidential</vt:lpwstr>
  </property>
  <property fmtid="{D5CDD505-2E9C-101B-9397-08002B2CF9AE}" pid="12" name="ExportControlled">
    <vt:lpwstr>Not_Subject_to_Export_Control</vt:lpwstr>
  </property>
  <property fmtid="{D5CDD505-2E9C-101B-9397-08002B2CF9AE}" pid="13" name="bjLabelHistoryID">
    <vt:lpwstr>{5CF81C11-C747-4C6B-BF17-506798F5BD05}</vt:lpwstr>
  </property>
</Properties>
</file>