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har\Desktop\Club pics 2019\"/>
    </mc:Choice>
  </mc:AlternateContent>
  <xr:revisionPtr revIDLastSave="0" documentId="13_ncr:1_{053A982D-1114-4116-9E98-3914DEC4445D}" xr6:coauthVersionLast="44" xr6:coauthVersionMax="44" xr10:uidLastSave="{00000000-0000-0000-0000-000000000000}"/>
  <bookViews>
    <workbookView xWindow="1170" yWindow="1170" windowWidth="22110" windowHeight="14265" activeTab="4" xr2:uid="{00000000-000D-0000-FFFF-FFFF00000000}"/>
  </bookViews>
  <sheets>
    <sheet name="Club Member Standings" sheetId="3" r:id="rId1"/>
    <sheet name="Tournament Points" sheetId="1" r:id="rId2"/>
    <sheet name="Meeting Points" sheetId="2" r:id="rId3"/>
    <sheet name="Member Summary" sheetId="4" r:id="rId4"/>
    <sheet name="Classic Pairing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2" l="1"/>
  <c r="B14" i="2"/>
  <c r="B12" i="2"/>
  <c r="B25" i="2"/>
  <c r="B30" i="2"/>
  <c r="B36" i="2"/>
  <c r="D23" i="4" l="1"/>
  <c r="E23" i="4"/>
  <c r="D24" i="4"/>
  <c r="E24" i="4"/>
  <c r="B35" i="1"/>
  <c r="E28" i="4" s="1"/>
  <c r="H15" i="3" s="1"/>
  <c r="C35" i="1"/>
  <c r="D28" i="4" s="1"/>
  <c r="B39" i="1"/>
  <c r="E32" i="4" s="1"/>
  <c r="H8" i="3" s="1"/>
  <c r="C39" i="1"/>
  <c r="D32" i="4" s="1"/>
  <c r="B27" i="1"/>
  <c r="E9" i="4" s="1"/>
  <c r="H23" i="3" s="1"/>
  <c r="C27" i="1"/>
  <c r="D9" i="4" s="1"/>
  <c r="B10" i="1"/>
  <c r="E10" i="4" s="1"/>
  <c r="C10" i="1"/>
  <c r="D10" i="4" s="1"/>
  <c r="B12" i="1"/>
  <c r="E12" i="4" s="1"/>
  <c r="C12" i="1"/>
  <c r="D12" i="4" s="1"/>
  <c r="C9" i="1"/>
  <c r="D8" i="4" s="1"/>
  <c r="B9" i="1"/>
  <c r="E8" i="4" s="1"/>
  <c r="C6" i="1"/>
  <c r="D2" i="4" s="1"/>
  <c r="B6" i="1"/>
  <c r="E2" i="4" s="1"/>
  <c r="C10" i="4"/>
  <c r="C32" i="4"/>
  <c r="B11" i="2"/>
  <c r="C9" i="4" s="1"/>
  <c r="B13" i="2"/>
  <c r="C12" i="4"/>
  <c r="B15" i="2"/>
  <c r="B16" i="2"/>
  <c r="B17" i="2"/>
  <c r="B18" i="2"/>
  <c r="B19" i="2"/>
  <c r="B20" i="2"/>
  <c r="B21" i="2"/>
  <c r="B22" i="2"/>
  <c r="B23" i="2"/>
  <c r="B24" i="2"/>
  <c r="B27" i="2"/>
  <c r="B28" i="2"/>
  <c r="C28" i="4" s="1"/>
  <c r="B31" i="2"/>
  <c r="B33" i="2"/>
  <c r="B34" i="2"/>
  <c r="B35" i="2"/>
  <c r="B37" i="2"/>
  <c r="B38" i="2"/>
  <c r="B26" i="2"/>
  <c r="B29" i="2"/>
  <c r="B10" i="2"/>
  <c r="C8" i="4" s="1"/>
  <c r="C23" i="4"/>
  <c r="C24" i="4"/>
  <c r="B4" i="2"/>
  <c r="C2" i="4" s="1"/>
  <c r="C16" i="3" l="1"/>
  <c r="C15" i="3"/>
  <c r="C20" i="3"/>
  <c r="B9" i="4"/>
  <c r="I23" i="3" s="1"/>
  <c r="B8" i="4"/>
  <c r="D20" i="3" s="1"/>
  <c r="B12" i="4"/>
  <c r="D16" i="3" s="1"/>
  <c r="B32" i="4"/>
  <c r="I8" i="3" s="1"/>
  <c r="B10" i="4"/>
  <c r="D15" i="3" s="1"/>
  <c r="C30" i="4" l="1"/>
  <c r="C25" i="4"/>
  <c r="C22" i="4" l="1"/>
  <c r="C29" i="4" l="1"/>
  <c r="C36" i="4"/>
  <c r="C26" i="4"/>
  <c r="B5" i="2"/>
  <c r="C3" i="4" s="1"/>
  <c r="C16" i="4"/>
  <c r="C26" i="1"/>
  <c r="D7" i="4" s="1"/>
  <c r="B26" i="1" l="1"/>
  <c r="E7" i="4" s="1"/>
  <c r="H18" i="3" s="1"/>
  <c r="B13" i="1"/>
  <c r="E13" i="4" s="1"/>
  <c r="C13" i="1"/>
  <c r="D13" i="4" s="1"/>
  <c r="C13" i="4"/>
  <c r="B20" i="1"/>
  <c r="E36" i="4" s="1"/>
  <c r="C20" i="1"/>
  <c r="D36" i="4" s="1"/>
  <c r="B33" i="1"/>
  <c r="E25" i="4" s="1"/>
  <c r="H20" i="3" s="1"/>
  <c r="B28" i="1"/>
  <c r="E14" i="4" s="1"/>
  <c r="H21" i="3" s="1"/>
  <c r="B29" i="1"/>
  <c r="E17" i="4" s="1"/>
  <c r="H7" i="3" s="1"/>
  <c r="B31" i="1"/>
  <c r="E20" i="4" s="1"/>
  <c r="H16" i="3" s="1"/>
  <c r="B32" i="1"/>
  <c r="E22" i="4" s="1"/>
  <c r="H19" i="3" s="1"/>
  <c r="B30" i="1"/>
  <c r="E18" i="4" s="1"/>
  <c r="H12" i="3" s="1"/>
  <c r="B36" i="1"/>
  <c r="B37" i="1"/>
  <c r="E29" i="4" s="1"/>
  <c r="H11" i="3" s="1"/>
  <c r="B41" i="1"/>
  <c r="E35" i="4" s="1"/>
  <c r="H6" i="3" s="1"/>
  <c r="B24" i="1"/>
  <c r="E3" i="4" s="1"/>
  <c r="H22" i="3" s="1"/>
  <c r="B38" i="1"/>
  <c r="E30" i="4" s="1"/>
  <c r="H14" i="3" s="1"/>
  <c r="B34" i="1"/>
  <c r="E26" i="4" s="1"/>
  <c r="H10" i="3" s="1"/>
  <c r="B25" i="1"/>
  <c r="E5" i="4" s="1"/>
  <c r="H13" i="3" s="1"/>
  <c r="B8" i="1"/>
  <c r="E6" i="4" s="1"/>
  <c r="B11" i="1"/>
  <c r="E11" i="4" s="1"/>
  <c r="B15" i="1"/>
  <c r="E16" i="4" s="1"/>
  <c r="B14" i="1"/>
  <c r="E15" i="4" s="1"/>
  <c r="B16" i="1"/>
  <c r="E19" i="4" s="1"/>
  <c r="B17" i="1"/>
  <c r="E21" i="4" s="1"/>
  <c r="B18" i="1"/>
  <c r="E27" i="4" s="1"/>
  <c r="B19" i="1"/>
  <c r="E34" i="4" s="1"/>
  <c r="B40" i="1"/>
  <c r="E33" i="4" s="1"/>
  <c r="H9" i="3" s="1"/>
  <c r="B42" i="1"/>
  <c r="E37" i="4" s="1"/>
  <c r="H17" i="3" s="1"/>
  <c r="B21" i="1"/>
  <c r="E38" i="4" s="1"/>
  <c r="B7" i="1"/>
  <c r="E4" i="4" s="1"/>
  <c r="C14" i="4"/>
  <c r="C15" i="4"/>
  <c r="C14" i="1"/>
  <c r="D15" i="4" s="1"/>
  <c r="C33" i="1"/>
  <c r="D25" i="4" s="1"/>
  <c r="C28" i="1"/>
  <c r="D14" i="4" s="1"/>
  <c r="C29" i="1"/>
  <c r="D17" i="4" s="1"/>
  <c r="C31" i="1"/>
  <c r="D20" i="4" s="1"/>
  <c r="C32" i="1"/>
  <c r="D22" i="4" s="1"/>
  <c r="C30" i="1"/>
  <c r="D18" i="4" s="1"/>
  <c r="C36" i="1"/>
  <c r="D31" i="4" s="1"/>
  <c r="C37" i="1"/>
  <c r="D29" i="4" s="1"/>
  <c r="C41" i="1"/>
  <c r="D35" i="4" s="1"/>
  <c r="C24" i="1"/>
  <c r="D3" i="4" s="1"/>
  <c r="C38" i="1"/>
  <c r="D30" i="4" s="1"/>
  <c r="C34" i="1"/>
  <c r="D26" i="4" s="1"/>
  <c r="C25" i="1"/>
  <c r="D5" i="4" s="1"/>
  <c r="C8" i="1"/>
  <c r="D6" i="4" s="1"/>
  <c r="C11" i="1"/>
  <c r="D11" i="4" s="1"/>
  <c r="C15" i="1"/>
  <c r="D16" i="4" s="1"/>
  <c r="C16" i="1"/>
  <c r="D19" i="4" s="1"/>
  <c r="C17" i="1"/>
  <c r="D21" i="4" s="1"/>
  <c r="C18" i="1"/>
  <c r="D27" i="4" s="1"/>
  <c r="C19" i="1"/>
  <c r="D34" i="4" s="1"/>
  <c r="C40" i="1"/>
  <c r="D33" i="4" s="1"/>
  <c r="C42" i="1"/>
  <c r="D37" i="4" s="1"/>
  <c r="C21" i="1"/>
  <c r="D38" i="4" s="1"/>
  <c r="C7" i="1"/>
  <c r="D4" i="4" s="1"/>
  <c r="C35" i="4"/>
  <c r="B9" i="2"/>
  <c r="C7" i="4" s="1"/>
  <c r="C11" i="4"/>
  <c r="B7" i="2"/>
  <c r="C5" i="4" s="1"/>
  <c r="B8" i="2"/>
  <c r="C6" i="4" s="1"/>
  <c r="C17" i="4"/>
  <c r="C18" i="4"/>
  <c r="C19" i="4"/>
  <c r="C20" i="4"/>
  <c r="C21" i="4"/>
  <c r="C27" i="4"/>
  <c r="C31" i="4"/>
  <c r="C33" i="4"/>
  <c r="C34" i="4"/>
  <c r="C37" i="4"/>
  <c r="C38" i="4"/>
  <c r="B6" i="2"/>
  <c r="C4" i="4" s="1"/>
  <c r="K41" i="4"/>
  <c r="G39" i="4"/>
  <c r="E31" i="4" l="1"/>
  <c r="H5" i="3" s="1"/>
  <c r="B18" i="4"/>
  <c r="I12" i="3" s="1"/>
  <c r="B30" i="4"/>
  <c r="I14" i="3" s="1"/>
  <c r="C13" i="3"/>
  <c r="C7" i="3"/>
  <c r="C5" i="3"/>
  <c r="C19" i="3"/>
  <c r="C14" i="3"/>
  <c r="C6" i="3"/>
  <c r="C10" i="3"/>
  <c r="C11" i="3"/>
  <c r="C17" i="3"/>
  <c r="C18" i="3"/>
  <c r="C9" i="3"/>
  <c r="B14" i="4"/>
  <c r="I21" i="3" s="1"/>
  <c r="B29" i="4"/>
  <c r="I11" i="3" s="1"/>
  <c r="B13" i="4"/>
  <c r="B25" i="4"/>
  <c r="I20" i="3" s="1"/>
  <c r="B37" i="4"/>
  <c r="I17" i="3" s="1"/>
  <c r="B4" i="4"/>
  <c r="B27" i="4"/>
  <c r="C12" i="3"/>
  <c r="B31" i="4"/>
  <c r="I5" i="3" s="1"/>
  <c r="B3" i="4"/>
  <c r="I22" i="3" s="1"/>
  <c r="B16" i="4"/>
  <c r="C8" i="3"/>
  <c r="B36" i="4"/>
  <c r="B15" i="4"/>
  <c r="B7" i="4"/>
  <c r="I18" i="3" s="1"/>
  <c r="B11" i="4"/>
  <c r="B24" i="4"/>
  <c r="B34" i="4"/>
  <c r="B28" i="4"/>
  <c r="I15" i="3" s="1"/>
  <c r="B26" i="4"/>
  <c r="I10" i="3" s="1"/>
  <c r="B23" i="4"/>
  <c r="B5" i="4"/>
  <c r="I13" i="3" s="1"/>
  <c r="B20" i="4"/>
  <c r="I16" i="3" s="1"/>
  <c r="B6" i="4"/>
  <c r="B33" i="4"/>
  <c r="I9" i="3" s="1"/>
  <c r="B38" i="4"/>
  <c r="B17" i="4"/>
  <c r="I7" i="3" s="1"/>
  <c r="B35" i="4"/>
  <c r="I6" i="3" s="1"/>
  <c r="B22" i="4"/>
  <c r="I19" i="3" s="1"/>
  <c r="B21" i="4"/>
  <c r="B19" i="4"/>
  <c r="D6" i="3" s="1"/>
  <c r="B2" i="4"/>
  <c r="D18" i="3" l="1"/>
  <c r="D13" i="3"/>
  <c r="D11" i="3"/>
  <c r="D19" i="3"/>
  <c r="D10" i="3"/>
  <c r="D17" i="3"/>
  <c r="D14" i="3"/>
  <c r="D5" i="3"/>
  <c r="D7" i="3"/>
  <c r="D9" i="3"/>
  <c r="D12" i="3"/>
  <c r="D8" i="3"/>
</calcChain>
</file>

<file path=xl/sharedStrings.xml><?xml version="1.0" encoding="utf-8"?>
<sst xmlns="http://schemas.openxmlformats.org/spreadsheetml/2006/main" count="264" uniqueCount="78">
  <si>
    <t>NAME</t>
  </si>
  <si>
    <t>TOTALS</t>
  </si>
  <si>
    <t>Angler Division</t>
  </si>
  <si>
    <t>POSITION</t>
  </si>
  <si>
    <t>TOTAL WEIGHT</t>
  </si>
  <si>
    <t>TOTAL POINTS</t>
  </si>
  <si>
    <t>Gordon Reilly</t>
  </si>
  <si>
    <t>Doug Lubs</t>
  </si>
  <si>
    <t>Rex Harris</t>
  </si>
  <si>
    <t>Bob Locke</t>
  </si>
  <si>
    <t>Gene Green</t>
  </si>
  <si>
    <t>Todd Taylor</t>
  </si>
  <si>
    <t>Leonard Compton</t>
  </si>
  <si>
    <t>Co-Angler Division</t>
  </si>
  <si>
    <t>Mark Goulding</t>
  </si>
  <si>
    <t>Linda Locke</t>
  </si>
  <si>
    <t>Terry Battema</t>
  </si>
  <si>
    <t>Big Bass:</t>
  </si>
  <si>
    <t>Weight</t>
  </si>
  <si>
    <t>Points</t>
  </si>
  <si>
    <t>Name</t>
  </si>
  <si>
    <t>Angler/CoAngler</t>
  </si>
  <si>
    <t>CoAngler</t>
  </si>
  <si>
    <t>Angler</t>
  </si>
  <si>
    <t>Membership Dues</t>
  </si>
  <si>
    <t>Total Dues</t>
  </si>
  <si>
    <t>Total Points</t>
  </si>
  <si>
    <t>Meeting Points</t>
  </si>
  <si>
    <t>Tournament Points</t>
  </si>
  <si>
    <t>Trevor Hunter</t>
  </si>
  <si>
    <t>Total Weight</t>
  </si>
  <si>
    <t>Bonus Points for New Members</t>
  </si>
  <si>
    <t>Anglers</t>
  </si>
  <si>
    <t>Co-Anglers</t>
  </si>
  <si>
    <t>Tournament Point Total</t>
  </si>
  <si>
    <t>Did not participate in the draw</t>
  </si>
  <si>
    <t>Brett Miner</t>
  </si>
  <si>
    <t>Steve Heiden</t>
  </si>
  <si>
    <t>Coangler</t>
  </si>
  <si>
    <t>Tom Bauer</t>
  </si>
  <si>
    <t>Jeff Terrell</t>
  </si>
  <si>
    <t>Zach Bauer</t>
  </si>
  <si>
    <t>Jim Royce</t>
  </si>
  <si>
    <t>Mike Scholl</t>
  </si>
  <si>
    <t>Dollie Gilley</t>
  </si>
  <si>
    <t>Greg Gilley</t>
  </si>
  <si>
    <t>Wild Card</t>
  </si>
  <si>
    <t>Lee Eakle</t>
  </si>
  <si>
    <t>Brandon Baker</t>
  </si>
  <si>
    <t>Troy Gorham</t>
  </si>
  <si>
    <t>Andrew Barr</t>
  </si>
  <si>
    <t>Scott Lincks</t>
  </si>
  <si>
    <t>John McVey</t>
  </si>
  <si>
    <t>Chuck Billhimer</t>
  </si>
  <si>
    <t>Eric Johnson</t>
  </si>
  <si>
    <t>JCC BASSMASTERS 2019 SEASON POINTS - CLUB MEETINGS</t>
  </si>
  <si>
    <t>JCC BASSMASTERS SEASON POINTS 2019 - TOURNAMENTS</t>
  </si>
  <si>
    <t>JCC BASSMASTERS 2019 POINTS STANDINGS</t>
  </si>
  <si>
    <t>Lemon      5/18/2019</t>
  </si>
  <si>
    <t>Morse     6/1/2019</t>
  </si>
  <si>
    <t>Kokomo  6/22/2019</t>
  </si>
  <si>
    <t>Monroe   7/13/2019</t>
  </si>
  <si>
    <t>Shaffer  9/14/2019</t>
  </si>
  <si>
    <t>Racoon   8/24/2019</t>
  </si>
  <si>
    <t>Geist        4/20/2019</t>
  </si>
  <si>
    <t>West Boggs 4/6/2019</t>
  </si>
  <si>
    <t>Sam Shoemaker</t>
  </si>
  <si>
    <t>Randy McWethy</t>
  </si>
  <si>
    <t>Cristian Juarez</t>
  </si>
  <si>
    <t>5.86 lbs</t>
  </si>
  <si>
    <t>Ty Crawmer</t>
  </si>
  <si>
    <t>Rob Campbell</t>
  </si>
  <si>
    <t>Gordon Brock</t>
  </si>
  <si>
    <t>Jeff Palin</t>
  </si>
  <si>
    <t>Bryce Mayo</t>
  </si>
  <si>
    <t>Ellen Brock</t>
  </si>
  <si>
    <t>Mississinewa 8/3/2019</t>
  </si>
  <si>
    <t>2019 Classic Pairings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</si>
</sst>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0" tint="-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64" fontId="2" fillId="0" borderId="2" xfId="0" applyNumberFormat="1" applyFont="1" applyBorder="1"/>
    <xf numFmtId="164" fontId="2" fillId="0" borderId="3" xfId="0" applyNumberFormat="1" applyFont="1" applyBorder="1"/>
    <xf numFmtId="0" fontId="0" fillId="0" borderId="1" xfId="0" applyBorder="1"/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0" fillId="3" borderId="3" xfId="0" applyNumberFormat="1" applyFill="1" applyBorder="1"/>
    <xf numFmtId="164" fontId="0" fillId="3" borderId="3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5" fontId="3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164" fontId="4" fillId="0" borderId="2" xfId="0" applyNumberFormat="1" applyFont="1" applyBorder="1"/>
    <xf numFmtId="164" fontId="4" fillId="0" borderId="1" xfId="0" applyNumberFormat="1" applyFont="1" applyBorder="1"/>
    <xf numFmtId="0" fontId="4" fillId="0" borderId="0" xfId="0" applyFont="1"/>
    <xf numFmtId="0" fontId="4" fillId="0" borderId="1" xfId="0" applyFont="1" applyBorder="1"/>
    <xf numFmtId="0" fontId="0" fillId="0" borderId="1" xfId="0" applyBorder="1" applyAlignment="1">
      <alignment horizontal="center"/>
    </xf>
    <xf numFmtId="15" fontId="3" fillId="3" borderId="6" xfId="0" applyNumberFormat="1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2" fillId="0" borderId="1" xfId="0" applyFont="1" applyBorder="1"/>
    <xf numFmtId="164" fontId="2" fillId="5" borderId="2" xfId="0" applyNumberFormat="1" applyFont="1" applyFill="1" applyBorder="1"/>
    <xf numFmtId="164" fontId="2" fillId="5" borderId="3" xfId="0" applyNumberFormat="1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5" fillId="2" borderId="9" xfId="0" applyNumberFormat="1" applyFont="1" applyFill="1" applyBorder="1"/>
    <xf numFmtId="1" fontId="0" fillId="5" borderId="3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left"/>
    </xf>
    <xf numFmtId="0" fontId="2" fillId="5" borderId="1" xfId="0" applyFont="1" applyFill="1" applyBorder="1"/>
    <xf numFmtId="164" fontId="2" fillId="5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64" fontId="5" fillId="2" borderId="4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" fontId="4" fillId="0" borderId="1" xfId="0" applyNumberFormat="1" applyFont="1" applyBorder="1" applyAlignment="1">
      <alignment horizontal="center"/>
    </xf>
    <xf numFmtId="0" fontId="4" fillId="5" borderId="11" xfId="0" applyFont="1" applyFill="1" applyBorder="1"/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2" fillId="0" borderId="1" xfId="0" applyNumberFormat="1" applyFont="1" applyBorder="1"/>
    <xf numFmtId="0" fontId="8" fillId="4" borderId="1" xfId="0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10" xfId="0" applyFill="1" applyBorder="1"/>
    <xf numFmtId="0" fontId="6" fillId="6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/>
    </xf>
    <xf numFmtId="2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7" borderId="1" xfId="0" applyFill="1" applyBorder="1"/>
    <xf numFmtId="0" fontId="6" fillId="0" borderId="0" xfId="0" applyFont="1"/>
    <xf numFmtId="1" fontId="0" fillId="0" borderId="3" xfId="0" applyNumberFormat="1" applyBorder="1" applyAlignment="1">
      <alignment horizontal="center"/>
    </xf>
    <xf numFmtId="0" fontId="2" fillId="5" borderId="2" xfId="0" applyFont="1" applyFill="1" applyBorder="1"/>
    <xf numFmtId="2" fontId="8" fillId="4" borderId="10" xfId="0" applyNumberFormat="1" applyFont="1" applyFill="1" applyBorder="1" applyAlignment="1">
      <alignment horizontal="center"/>
    </xf>
    <xf numFmtId="0" fontId="10" fillId="3" borderId="16" xfId="0" applyFont="1" applyFill="1" applyBorder="1"/>
    <xf numFmtId="1" fontId="0" fillId="5" borderId="1" xfId="0" applyNumberFormat="1" applyFill="1" applyBorder="1" applyAlignment="1">
      <alignment horizontal="left"/>
    </xf>
    <xf numFmtId="164" fontId="11" fillId="3" borderId="17" xfId="0" applyNumberFormat="1" applyFont="1" applyFill="1" applyBorder="1"/>
    <xf numFmtId="0" fontId="2" fillId="0" borderId="3" xfId="0" applyFont="1" applyBorder="1"/>
    <xf numFmtId="165" fontId="0" fillId="3" borderId="1" xfId="0" applyNumberFormat="1" applyFill="1" applyBorder="1" applyAlignment="1">
      <alignment horizontal="center"/>
    </xf>
    <xf numFmtId="165" fontId="0" fillId="8" borderId="1" xfId="0" applyNumberFormat="1" applyFill="1" applyBorder="1" applyAlignment="1">
      <alignment horizontal="center"/>
    </xf>
    <xf numFmtId="165" fontId="0" fillId="8" borderId="3" xfId="0" applyNumberForma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0" fontId="4" fillId="0" borderId="2" xfId="0" applyFont="1" applyBorder="1"/>
    <xf numFmtId="1" fontId="0" fillId="8" borderId="3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2" fontId="0" fillId="5" borderId="12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0" fillId="0" borderId="18" xfId="0" applyBorder="1"/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4" fillId="0" borderId="3" xfId="0" applyFont="1" applyBorder="1"/>
    <xf numFmtId="14" fontId="0" fillId="0" borderId="0" xfId="0" applyNumberFormat="1"/>
    <xf numFmtId="0" fontId="2" fillId="7" borderId="1" xfId="0" applyFont="1" applyFill="1" applyBorder="1"/>
    <xf numFmtId="164" fontId="2" fillId="7" borderId="3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2" fillId="5" borderId="3" xfId="0" applyFont="1" applyFill="1" applyBorder="1"/>
    <xf numFmtId="0" fontId="0" fillId="2" borderId="0" xfId="0" applyFill="1" applyBorder="1"/>
    <xf numFmtId="1" fontId="0" fillId="5" borderId="1" xfId="0" applyNumberFormat="1" applyFill="1" applyBorder="1" applyAlignment="1">
      <alignment horizontal="center"/>
    </xf>
    <xf numFmtId="0" fontId="7" fillId="0" borderId="3" xfId="0" applyFont="1" applyBorder="1"/>
    <xf numFmtId="164" fontId="4" fillId="0" borderId="3" xfId="0" applyNumberFormat="1" applyFont="1" applyBorder="1"/>
    <xf numFmtId="0" fontId="4" fillId="0" borderId="0" xfId="0" applyFont="1" applyBorder="1"/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14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12" fillId="3" borderId="18" xfId="0" applyFont="1" applyFill="1" applyBorder="1" applyAlignment="1">
      <alignment horizontal="center"/>
    </xf>
    <xf numFmtId="0" fontId="12" fillId="0" borderId="18" xfId="0" applyFont="1" applyBorder="1"/>
    <xf numFmtId="164" fontId="4" fillId="0" borderId="18" xfId="0" applyNumberFormat="1" applyFont="1" applyBorder="1"/>
    <xf numFmtId="0" fontId="4" fillId="0" borderId="18" xfId="0" applyFont="1" applyBorder="1"/>
    <xf numFmtId="0" fontId="7" fillId="0" borderId="18" xfId="0" applyFont="1" applyBorder="1"/>
    <xf numFmtId="0" fontId="14" fillId="9" borderId="1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zoomScaleNormal="100" workbookViewId="0">
      <selection activeCell="I28" sqref="I28"/>
    </sheetView>
  </sheetViews>
  <sheetFormatPr defaultRowHeight="15" x14ac:dyDescent="0.25"/>
  <cols>
    <col min="1" max="1" width="16.42578125" bestFit="1" customWidth="1"/>
    <col min="2" max="2" width="17.5703125" bestFit="1" customWidth="1"/>
    <col min="3" max="3" width="15.140625" bestFit="1" customWidth="1"/>
    <col min="4" max="4" width="14.42578125" bestFit="1" customWidth="1"/>
    <col min="6" max="6" width="17.5703125" customWidth="1"/>
    <col min="7" max="7" width="17" bestFit="1" customWidth="1"/>
    <col min="8" max="8" width="16.42578125" bestFit="1" customWidth="1"/>
    <col min="9" max="9" width="19.42578125" bestFit="1" customWidth="1"/>
  </cols>
  <sheetData>
    <row r="1" spans="1:9" ht="18.75" thickBot="1" x14ac:dyDescent="0.3">
      <c r="A1" s="106" t="s">
        <v>57</v>
      </c>
      <c r="B1" s="107"/>
      <c r="C1" s="107"/>
      <c r="D1" s="108"/>
      <c r="F1" s="45" t="s">
        <v>17</v>
      </c>
      <c r="G1" s="46" t="s">
        <v>47</v>
      </c>
      <c r="H1" s="88" t="s">
        <v>69</v>
      </c>
      <c r="I1" s="47"/>
    </row>
    <row r="2" spans="1:9" ht="18.75" thickBot="1" x14ac:dyDescent="0.3">
      <c r="A2" s="13"/>
      <c r="B2" s="14"/>
      <c r="C2" s="14"/>
      <c r="D2" s="14"/>
    </row>
    <row r="3" spans="1:9" ht="18.75" thickBot="1" x14ac:dyDescent="0.3">
      <c r="A3" s="21" t="s">
        <v>2</v>
      </c>
      <c r="B3" s="22"/>
      <c r="C3" s="22"/>
      <c r="D3" s="23"/>
      <c r="F3" s="24" t="s">
        <v>13</v>
      </c>
      <c r="G3" s="25"/>
      <c r="H3" s="25"/>
      <c r="I3" s="26"/>
    </row>
    <row r="4" spans="1:9" x14ac:dyDescent="0.25">
      <c r="A4" s="27" t="s">
        <v>3</v>
      </c>
      <c r="B4" s="27" t="s">
        <v>0</v>
      </c>
      <c r="C4" s="27" t="s">
        <v>4</v>
      </c>
      <c r="D4" s="27" t="s">
        <v>5</v>
      </c>
      <c r="F4" s="28" t="s">
        <v>3</v>
      </c>
      <c r="G4" s="28" t="s">
        <v>0</v>
      </c>
      <c r="H4" s="28" t="s">
        <v>4</v>
      </c>
      <c r="I4" s="28" t="s">
        <v>5</v>
      </c>
    </row>
    <row r="5" spans="1:9" x14ac:dyDescent="0.25">
      <c r="A5" s="15">
        <v>1</v>
      </c>
      <c r="B5" s="16" t="s">
        <v>7</v>
      </c>
      <c r="C5" s="44">
        <f>VLOOKUP($B5,'Member Summary'!$A$1:$F$48,5,FALSE)</f>
        <v>40.729999999999997</v>
      </c>
      <c r="D5" s="15">
        <f>VLOOKUP($B5,'Member Summary'!$A$1:$F$53,2,FALSE)</f>
        <v>405</v>
      </c>
      <c r="F5" s="15">
        <v>1</v>
      </c>
      <c r="G5" s="19" t="s">
        <v>36</v>
      </c>
      <c r="H5" s="44">
        <f>VLOOKUP($G5,'Member Summary'!$A$1:$F$43,5,FALSE)</f>
        <v>29.050000000000004</v>
      </c>
      <c r="I5" s="15">
        <f>VLOOKUP($G5,'Member Summary'!$A$1:$F$53,2,FALSE)</f>
        <v>392</v>
      </c>
    </row>
    <row r="6" spans="1:9" x14ac:dyDescent="0.25">
      <c r="A6" s="15">
        <v>2</v>
      </c>
      <c r="B6" s="16" t="s">
        <v>8</v>
      </c>
      <c r="C6" s="44">
        <f>VLOOKUP($B6,'Member Summary'!$A$1:$F$48,5,FALSE)</f>
        <v>30.759999999999998</v>
      </c>
      <c r="D6" s="15">
        <f>VLOOKUP($B6,'Member Summary'!$A$1:$F$53,2,FALSE)</f>
        <v>344</v>
      </c>
      <c r="F6" s="15">
        <v>2</v>
      </c>
      <c r="G6" s="49" t="s">
        <v>43</v>
      </c>
      <c r="H6" s="44">
        <f>VLOOKUP($G6,'Member Summary'!$A$1:$F$43,5,FALSE)</f>
        <v>19.22</v>
      </c>
      <c r="I6" s="15">
        <f>VLOOKUP($G6,'Member Summary'!$A$1:$F$53,2,FALSE)</f>
        <v>294</v>
      </c>
    </row>
    <row r="7" spans="1:9" x14ac:dyDescent="0.25">
      <c r="A7" s="15">
        <v>3</v>
      </c>
      <c r="B7" s="85" t="s">
        <v>16</v>
      </c>
      <c r="C7" s="44">
        <f>VLOOKUP($B7,'Member Summary'!$A$1:$F$48,5,FALSE)</f>
        <v>14.62</v>
      </c>
      <c r="D7" s="15">
        <f>VLOOKUP($B7,'Member Summary'!$A$1:$F$53,2,FALSE)</f>
        <v>316</v>
      </c>
      <c r="F7" s="15">
        <v>3</v>
      </c>
      <c r="G7" s="105" t="s">
        <v>14</v>
      </c>
      <c r="H7" s="44">
        <f>VLOOKUP($G7,'Member Summary'!$A$1:$F$43,5,FALSE)</f>
        <v>9.35</v>
      </c>
      <c r="I7" s="15">
        <f>VLOOKUP($G7,'Member Summary'!$A$1:$F$53,2,FALSE)</f>
        <v>179</v>
      </c>
    </row>
    <row r="8" spans="1:9" x14ac:dyDescent="0.25">
      <c r="A8" s="15">
        <v>4</v>
      </c>
      <c r="B8" s="17" t="s">
        <v>49</v>
      </c>
      <c r="C8" s="44">
        <f>VLOOKUP($B8,'Member Summary'!$A$1:$F$48,5,FALSE)</f>
        <v>37.299999999999997</v>
      </c>
      <c r="D8" s="15">
        <f>VLOOKUP($B8,'Member Summary'!$A$1:$F$53,2,FALSE)</f>
        <v>312</v>
      </c>
      <c r="F8" s="15">
        <v>4</v>
      </c>
      <c r="G8" s="19" t="s">
        <v>73</v>
      </c>
      <c r="H8" s="44">
        <f>VLOOKUP($G8,'Member Summary'!$A$1:$F$43,5,FALSE)</f>
        <v>6.18</v>
      </c>
      <c r="I8" s="15">
        <f>VLOOKUP($G8,'Member Summary'!$A$1:$F$53,2,FALSE)</f>
        <v>178</v>
      </c>
    </row>
    <row r="9" spans="1:9" x14ac:dyDescent="0.25">
      <c r="A9" s="15">
        <v>5</v>
      </c>
      <c r="B9" s="19" t="s">
        <v>47</v>
      </c>
      <c r="C9" s="44">
        <f>VLOOKUP($B9,'Member Summary'!$A$1:$F$48,5,FALSE)</f>
        <v>24.81</v>
      </c>
      <c r="D9" s="15">
        <f>VLOOKUP($B9,'Member Summary'!$A$1:$F$53,2,FALSE)</f>
        <v>296</v>
      </c>
      <c r="F9" s="15">
        <v>5</v>
      </c>
      <c r="G9" s="19" t="s">
        <v>6</v>
      </c>
      <c r="H9" s="44">
        <f>VLOOKUP($G9,'Member Summary'!$A$1:$F$43,5,FALSE)</f>
        <v>10.309999999999999</v>
      </c>
      <c r="I9" s="15">
        <f>VLOOKUP($G9,'Member Summary'!$A$1:$F$53,2,FALSE)</f>
        <v>178</v>
      </c>
    </row>
    <row r="10" spans="1:9" x14ac:dyDescent="0.25">
      <c r="A10" s="15">
        <v>6</v>
      </c>
      <c r="B10" s="19" t="s">
        <v>40</v>
      </c>
      <c r="C10" s="44">
        <f>VLOOKUP($B10,'Member Summary'!$A$1:$F$48,5,FALSE)</f>
        <v>13.14</v>
      </c>
      <c r="D10" s="15">
        <f>VLOOKUP($B10,'Member Summary'!$A$1:$F$53,2,FALSE)</f>
        <v>234</v>
      </c>
      <c r="F10" s="15">
        <v>6</v>
      </c>
      <c r="G10" s="49" t="s">
        <v>51</v>
      </c>
      <c r="H10" s="44">
        <f>VLOOKUP($G10,'Member Summary'!$A$1:$F$43,5,FALSE)</f>
        <v>9.93</v>
      </c>
      <c r="I10" s="15">
        <f>VLOOKUP($G10,'Member Summary'!$A$1:$F$53,2,FALSE)</f>
        <v>165</v>
      </c>
    </row>
    <row r="11" spans="1:9" x14ac:dyDescent="0.25">
      <c r="A11" s="15">
        <v>7</v>
      </c>
      <c r="B11" s="17" t="s">
        <v>41</v>
      </c>
      <c r="C11" s="44">
        <f>VLOOKUP($B11,'Member Summary'!$A$1:$F$48,5,FALSE)</f>
        <v>16.760000000000002</v>
      </c>
      <c r="D11" s="15">
        <f>VLOOKUP($B11,'Member Summary'!$A$1:$F$53,2,FALSE)</f>
        <v>192</v>
      </c>
      <c r="F11" s="15">
        <v>7</v>
      </c>
      <c r="G11" s="19" t="s">
        <v>52</v>
      </c>
      <c r="H11" s="44">
        <f>VLOOKUP($G11,'Member Summary'!$A$1:$F$43,5,FALSE)</f>
        <v>2.71</v>
      </c>
      <c r="I11" s="15">
        <f>VLOOKUP($G11,'Member Summary'!$A$1:$F$53,2,FALSE)</f>
        <v>163</v>
      </c>
    </row>
    <row r="12" spans="1:9" x14ac:dyDescent="0.25">
      <c r="A12" s="15">
        <v>8</v>
      </c>
      <c r="B12" s="104" t="s">
        <v>48</v>
      </c>
      <c r="C12" s="44">
        <f>VLOOKUP($B12,'Member Summary'!$A$1:$F$48,5,FALSE)</f>
        <v>15.32</v>
      </c>
      <c r="D12" s="15">
        <f>VLOOKUP($B12,'Member Summary'!$A$1:$F$53,2,FALSE)</f>
        <v>157</v>
      </c>
      <c r="F12" s="15">
        <v>8</v>
      </c>
      <c r="G12" s="49" t="s">
        <v>10</v>
      </c>
      <c r="H12" s="44">
        <f>VLOOKUP($G12,'Member Summary'!$A$1:$F$43,5,FALSE)</f>
        <v>1.3</v>
      </c>
      <c r="I12" s="15">
        <f>VLOOKUP($G12,'Member Summary'!$A$1:$F$53,2,FALSE)</f>
        <v>154</v>
      </c>
    </row>
    <row r="13" spans="1:9" x14ac:dyDescent="0.25">
      <c r="A13" s="15">
        <v>9</v>
      </c>
      <c r="B13" s="95" t="s">
        <v>45</v>
      </c>
      <c r="C13" s="44">
        <f>VLOOKUP($B13,'Member Summary'!$A$1:$F$48,5,FALSE)</f>
        <v>11.549999999999999</v>
      </c>
      <c r="D13" s="15">
        <f>VLOOKUP($B13,'Member Summary'!$A$1:$F$53,2,FALSE)</f>
        <v>133</v>
      </c>
      <c r="F13" s="15">
        <v>9</v>
      </c>
      <c r="G13" s="19" t="s">
        <v>39</v>
      </c>
      <c r="H13" s="44">
        <f>VLOOKUP($G13,'Member Summary'!$A$1:$F$43,5,FALSE)</f>
        <v>1.36</v>
      </c>
      <c r="I13" s="15">
        <f>VLOOKUP($G13,'Member Summary'!$A$1:$F$53,2,FALSE)</f>
        <v>140</v>
      </c>
    </row>
    <row r="14" spans="1:9" x14ac:dyDescent="0.25">
      <c r="A14" s="15">
        <v>10</v>
      </c>
      <c r="B14" s="103" t="s">
        <v>66</v>
      </c>
      <c r="C14" s="44">
        <f>VLOOKUP($B14,'Member Summary'!$A$1:$F$48,5,FALSE)</f>
        <v>11.280000000000001</v>
      </c>
      <c r="D14" s="15">
        <f>VLOOKUP($B14,'Member Summary'!$A$1:$F$53,2,FALSE)</f>
        <v>131</v>
      </c>
      <c r="F14" s="48">
        <v>10</v>
      </c>
      <c r="G14" s="94" t="s">
        <v>67</v>
      </c>
      <c r="H14" s="44">
        <f>VLOOKUP($G14,'Member Summary'!$A$1:$F$43,5,FALSE)</f>
        <v>7.42</v>
      </c>
      <c r="I14" s="15">
        <f>VLOOKUP($G14,'Member Summary'!$A$1:$F$53,2,FALSE)</f>
        <v>130</v>
      </c>
    </row>
    <row r="15" spans="1:9" x14ac:dyDescent="0.25">
      <c r="A15" s="15">
        <v>11</v>
      </c>
      <c r="B15" s="17" t="s">
        <v>71</v>
      </c>
      <c r="C15" s="44">
        <f>VLOOKUP($B15,'Member Summary'!$A$1:$F$48,5,FALSE)</f>
        <v>11.64</v>
      </c>
      <c r="D15" s="15">
        <f>VLOOKUP($B15,'Member Summary'!$A$1:$F$53,2,FALSE)</f>
        <v>125</v>
      </c>
      <c r="F15" s="48">
        <v>11</v>
      </c>
      <c r="G15" s="19" t="s">
        <v>74</v>
      </c>
      <c r="H15" s="44">
        <f>VLOOKUP($G15,'Member Summary'!$A$1:$F$43,5,FALSE)</f>
        <v>6.19</v>
      </c>
      <c r="I15" s="15">
        <f>VLOOKUP($G15,'Member Summary'!$A$1:$F$53,2,FALSE)</f>
        <v>116</v>
      </c>
    </row>
    <row r="16" spans="1:9" x14ac:dyDescent="0.25">
      <c r="A16" s="15">
        <v>12</v>
      </c>
      <c r="B16" s="19" t="s">
        <v>70</v>
      </c>
      <c r="C16" s="44">
        <f>VLOOKUP($B16,'Member Summary'!$A$1:$F$48,5,FALSE)</f>
        <v>3.64</v>
      </c>
      <c r="D16" s="15">
        <f>VLOOKUP($B16,'Member Summary'!$A$1:$F$53,2,FALSE)</f>
        <v>121</v>
      </c>
      <c r="F16" s="15">
        <v>12</v>
      </c>
      <c r="G16" s="19" t="s">
        <v>37</v>
      </c>
      <c r="H16" s="44">
        <f>VLOOKUP($G16,'Member Summary'!$A$1:$F$43,5,FALSE)</f>
        <v>5.71</v>
      </c>
      <c r="I16" s="15">
        <f>VLOOKUP($G16,'Member Summary'!$A$1:$F$53,2,FALSE)</f>
        <v>103</v>
      </c>
    </row>
    <row r="17" spans="1:9" x14ac:dyDescent="0.25">
      <c r="A17" s="15">
        <v>13</v>
      </c>
      <c r="B17" s="17" t="s">
        <v>42</v>
      </c>
      <c r="C17" s="44">
        <f>VLOOKUP($B17,'Member Summary'!$A$1:$F$48,5,FALSE)</f>
        <v>10.210000000000001</v>
      </c>
      <c r="D17" s="15">
        <f>VLOOKUP($B17,'Member Summary'!$A$1:$F$53,2,FALSE)</f>
        <v>82</v>
      </c>
      <c r="F17" s="15">
        <v>13</v>
      </c>
      <c r="G17" s="17" t="s">
        <v>11</v>
      </c>
      <c r="H17" s="44">
        <f>VLOOKUP($G17,'Member Summary'!$A$1:$F$43,5,FALSE)</f>
        <v>0</v>
      </c>
      <c r="I17" s="15">
        <f>VLOOKUP($G17,'Member Summary'!$A$1:$F$53,2,FALSE)</f>
        <v>91</v>
      </c>
    </row>
    <row r="18" spans="1:9" x14ac:dyDescent="0.25">
      <c r="A18" s="15">
        <v>14</v>
      </c>
      <c r="B18" s="17" t="s">
        <v>29</v>
      </c>
      <c r="C18" s="44">
        <f>VLOOKUP($B18,'Member Summary'!$A$1:$F$48,5,FALSE)</f>
        <v>5.6999999999999993</v>
      </c>
      <c r="D18" s="15">
        <f>VLOOKUP($B18,'Member Summary'!$A$1:$F$53,2,FALSE)</f>
        <v>78</v>
      </c>
      <c r="F18" s="15">
        <v>14</v>
      </c>
      <c r="G18" s="19" t="s">
        <v>53</v>
      </c>
      <c r="H18" s="44">
        <f>VLOOKUP($G18,'Member Summary'!$A$1:$F$43,5,FALSE)</f>
        <v>3.52</v>
      </c>
      <c r="I18" s="15">
        <f>VLOOKUP($G18,'Member Summary'!$A$1:$F$53,2,FALSE)</f>
        <v>89</v>
      </c>
    </row>
    <row r="19" spans="1:9" x14ac:dyDescent="0.25">
      <c r="A19" s="15">
        <v>15</v>
      </c>
      <c r="B19" s="17" t="s">
        <v>12</v>
      </c>
      <c r="C19" s="44">
        <f>VLOOKUP($B19,'Member Summary'!$A$1:$F$48,5,FALSE)</f>
        <v>0</v>
      </c>
      <c r="D19" s="15">
        <f>VLOOKUP($B19,'Member Summary'!$A$1:$F$53,2,FALSE)</f>
        <v>70</v>
      </c>
      <c r="F19" s="15">
        <v>15</v>
      </c>
      <c r="G19" s="19" t="s">
        <v>54</v>
      </c>
      <c r="H19" s="44">
        <f>VLOOKUP($G19,'Member Summary'!$A$1:$F$43,5,FALSE)</f>
        <v>3.29</v>
      </c>
      <c r="I19" s="15">
        <f>VLOOKUP($G19,'Member Summary'!$A$1:$F$53,2,FALSE)</f>
        <v>79</v>
      </c>
    </row>
    <row r="20" spans="1:9" x14ac:dyDescent="0.25">
      <c r="A20" s="15">
        <v>16</v>
      </c>
      <c r="B20" s="19" t="s">
        <v>72</v>
      </c>
      <c r="C20" s="44">
        <f>VLOOKUP($B20,'Member Summary'!$A$1:$F$48,5,FALSE)</f>
        <v>0</v>
      </c>
      <c r="D20" s="15">
        <f>VLOOKUP($B20,'Member Summary'!$A$1:$F$53,2,FALSE)</f>
        <v>0</v>
      </c>
      <c r="F20" s="15">
        <v>16</v>
      </c>
      <c r="G20" s="19" t="s">
        <v>68</v>
      </c>
      <c r="H20" s="44">
        <f>VLOOKUP($G20,'Member Summary'!$A$1:$F$43,5,FALSE)</f>
        <v>0</v>
      </c>
      <c r="I20" s="15">
        <f>VLOOKUP($G20,'Member Summary'!$A$1:$F$53,2,FALSE)</f>
        <v>70</v>
      </c>
    </row>
    <row r="21" spans="1:9" x14ac:dyDescent="0.25">
      <c r="A21" s="15"/>
      <c r="B21" s="72"/>
      <c r="C21" s="44"/>
      <c r="D21" s="15"/>
      <c r="F21" s="15">
        <v>17</v>
      </c>
      <c r="G21" s="19" t="s">
        <v>44</v>
      </c>
      <c r="H21" s="44">
        <f>VLOOKUP($G21,'Member Summary'!$A$1:$F$43,5,FALSE)</f>
        <v>2.11</v>
      </c>
      <c r="I21" s="15">
        <f>VLOOKUP($G21,'Member Summary'!$A$1:$F$53,2,FALSE)</f>
        <v>58</v>
      </c>
    </row>
    <row r="22" spans="1:9" x14ac:dyDescent="0.25">
      <c r="A22" s="15"/>
      <c r="B22" s="17"/>
      <c r="C22" s="15"/>
      <c r="D22" s="15"/>
      <c r="F22" s="15">
        <v>18</v>
      </c>
      <c r="G22" s="19" t="s">
        <v>50</v>
      </c>
      <c r="H22" s="44">
        <f>VLOOKUP($G22,'Member Summary'!$A$1:$F$43,5,FALSE)</f>
        <v>0</v>
      </c>
      <c r="I22" s="15">
        <f>VLOOKUP($G22,'Member Summary'!$A$1:$F$53,2,FALSE)</f>
        <v>21</v>
      </c>
    </row>
    <row r="23" spans="1:9" x14ac:dyDescent="0.25">
      <c r="A23" s="19"/>
      <c r="B23" s="19"/>
      <c r="C23" s="19"/>
      <c r="D23" s="19"/>
      <c r="F23" s="99">
        <v>19</v>
      </c>
      <c r="G23" s="19" t="s">
        <v>75</v>
      </c>
      <c r="H23" s="44">
        <f>VLOOKUP($G23,'Member Summary'!$A$1:$F$43,5,FALSE)</f>
        <v>0</v>
      </c>
      <c r="I23" s="15">
        <f>VLOOKUP($G23,'Member Summary'!$A$1:$F$53,2,FALSE)</f>
        <v>0</v>
      </c>
    </row>
    <row r="24" spans="1:9" x14ac:dyDescent="0.25">
      <c r="A24" s="19"/>
      <c r="B24" s="19"/>
      <c r="C24" s="19"/>
      <c r="D24" s="19"/>
      <c r="F24" s="7"/>
      <c r="G24" s="7"/>
      <c r="H24" s="7"/>
      <c r="I24" s="7"/>
    </row>
    <row r="25" spans="1:9" x14ac:dyDescent="0.25">
      <c r="A25" s="7"/>
      <c r="B25" s="7"/>
      <c r="C25" s="7"/>
      <c r="D25" s="7"/>
      <c r="F25" s="7"/>
      <c r="G25" s="7"/>
      <c r="H25" s="7"/>
      <c r="I25" s="7"/>
    </row>
    <row r="26" spans="1:9" x14ac:dyDescent="0.25">
      <c r="A26" s="7"/>
      <c r="B26" s="7"/>
      <c r="C26" s="7"/>
      <c r="D26" s="7"/>
      <c r="F26" s="7"/>
      <c r="G26" s="7"/>
      <c r="H26" s="7"/>
      <c r="I26" s="7"/>
    </row>
    <row r="43" spans="1:4" x14ac:dyDescent="0.25">
      <c r="A43" s="18"/>
      <c r="B43" s="18"/>
      <c r="C43" s="18"/>
      <c r="D43" s="18"/>
    </row>
    <row r="44" spans="1:4" x14ac:dyDescent="0.25">
      <c r="A44" s="18"/>
      <c r="B44" s="18"/>
      <c r="C44" s="18"/>
      <c r="D44" s="18"/>
    </row>
    <row r="45" spans="1:4" x14ac:dyDescent="0.25">
      <c r="A45" s="18" t="s">
        <v>17</v>
      </c>
      <c r="B45" s="18"/>
      <c r="C45" s="18"/>
      <c r="D45" s="18"/>
    </row>
  </sheetData>
  <sortState ref="G5:I23">
    <sortCondition descending="1" ref="I5:I23"/>
  </sortState>
  <mergeCells count="1">
    <mergeCell ref="A1:D1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4"/>
  <sheetViews>
    <sheetView zoomScaleNormal="100" workbookViewId="0">
      <pane ySplit="4" topLeftCell="A26" activePane="bottomLeft" state="frozen"/>
      <selection pane="bottomLeft" activeCell="U43" sqref="U43"/>
    </sheetView>
  </sheetViews>
  <sheetFormatPr defaultRowHeight="15" x14ac:dyDescent="0.25"/>
  <cols>
    <col min="1" max="1" width="17" customWidth="1"/>
    <col min="2" max="2" width="9.42578125" customWidth="1"/>
    <col min="3" max="3" width="13.5703125" customWidth="1"/>
    <col min="4" max="4" width="8.42578125" bestFit="1" customWidth="1"/>
    <col min="5" max="5" width="6.5703125" bestFit="1" customWidth="1"/>
    <col min="6" max="6" width="7.5703125" bestFit="1" customWidth="1"/>
    <col min="7" max="7" width="6.5703125" bestFit="1" customWidth="1"/>
    <col min="8" max="8" width="7.5703125" bestFit="1" customWidth="1"/>
    <col min="9" max="9" width="6.5703125" bestFit="1" customWidth="1"/>
    <col min="10" max="10" width="7.5703125" bestFit="1" customWidth="1"/>
    <col min="11" max="11" width="6.5703125" bestFit="1" customWidth="1"/>
    <col min="12" max="13" width="6.5703125" customWidth="1"/>
    <col min="14" max="14" width="7.5703125" bestFit="1" customWidth="1"/>
    <col min="15" max="15" width="6.5703125" bestFit="1" customWidth="1"/>
    <col min="16" max="16" width="7.5703125" bestFit="1" customWidth="1"/>
    <col min="17" max="17" width="6.5703125" bestFit="1" customWidth="1"/>
    <col min="18" max="18" width="7.5703125" bestFit="1" customWidth="1"/>
    <col min="19" max="19" width="6.5703125" bestFit="1" customWidth="1"/>
    <col min="20" max="20" width="7.5703125" bestFit="1" customWidth="1"/>
    <col min="21" max="21" width="6.5703125" bestFit="1" customWidth="1"/>
    <col min="22" max="22" width="7.5703125" bestFit="1" customWidth="1"/>
    <col min="23" max="23" width="6.5703125" bestFit="1" customWidth="1"/>
    <col min="24" max="24" width="11.42578125" bestFit="1" customWidth="1"/>
    <col min="25" max="25" width="9.85546875" bestFit="1" customWidth="1"/>
  </cols>
  <sheetData>
    <row r="1" spans="1:23" ht="21" thickBot="1" x14ac:dyDescent="0.35">
      <c r="A1" s="113" t="s">
        <v>56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23" ht="6.75" customHeight="1" x14ac:dyDescent="0.25">
      <c r="D2" s="96"/>
    </row>
    <row r="3" spans="1:23" ht="33" customHeight="1" x14ac:dyDescent="0.25">
      <c r="A3" s="66" t="s">
        <v>0</v>
      </c>
      <c r="B3" s="65" t="s">
        <v>30</v>
      </c>
      <c r="C3" s="64" t="s">
        <v>34</v>
      </c>
      <c r="D3" s="116" t="s">
        <v>65</v>
      </c>
      <c r="E3" s="117"/>
      <c r="F3" s="109" t="s">
        <v>64</v>
      </c>
      <c r="G3" s="110"/>
      <c r="H3" s="111" t="s">
        <v>58</v>
      </c>
      <c r="I3" s="112"/>
      <c r="J3" s="109" t="s">
        <v>59</v>
      </c>
      <c r="K3" s="110"/>
      <c r="L3" s="111" t="s">
        <v>60</v>
      </c>
      <c r="M3" s="112"/>
      <c r="N3" s="109" t="s">
        <v>61</v>
      </c>
      <c r="O3" s="110"/>
      <c r="P3" s="111" t="s">
        <v>76</v>
      </c>
      <c r="Q3" s="112"/>
      <c r="R3" s="109" t="s">
        <v>63</v>
      </c>
      <c r="S3" s="110"/>
      <c r="T3" s="111" t="s">
        <v>62</v>
      </c>
      <c r="U3" s="112"/>
      <c r="V3" s="109"/>
      <c r="W3" s="110"/>
    </row>
    <row r="4" spans="1:23" ht="15.75" thickBot="1" x14ac:dyDescent="0.3">
      <c r="B4" s="43"/>
      <c r="C4" s="61"/>
      <c r="D4" s="56" t="s">
        <v>18</v>
      </c>
      <c r="E4" s="56" t="s">
        <v>19</v>
      </c>
      <c r="F4" s="57" t="s">
        <v>18</v>
      </c>
      <c r="G4" s="57" t="s">
        <v>19</v>
      </c>
      <c r="H4" s="58" t="s">
        <v>18</v>
      </c>
      <c r="I4" s="58" t="s">
        <v>19</v>
      </c>
      <c r="J4" s="57" t="s">
        <v>18</v>
      </c>
      <c r="K4" s="57" t="s">
        <v>19</v>
      </c>
      <c r="L4" s="58" t="s">
        <v>18</v>
      </c>
      <c r="M4" s="58" t="s">
        <v>19</v>
      </c>
      <c r="N4" s="57" t="s">
        <v>18</v>
      </c>
      <c r="O4" s="57" t="s">
        <v>19</v>
      </c>
      <c r="P4" s="58" t="s">
        <v>18</v>
      </c>
      <c r="Q4" s="58" t="s">
        <v>19</v>
      </c>
      <c r="R4" s="57" t="s">
        <v>18</v>
      </c>
      <c r="S4" s="57" t="s">
        <v>19</v>
      </c>
      <c r="T4" s="58" t="s">
        <v>18</v>
      </c>
      <c r="U4" s="58" t="s">
        <v>19</v>
      </c>
      <c r="V4" s="57" t="s">
        <v>18</v>
      </c>
      <c r="W4" s="57" t="s">
        <v>19</v>
      </c>
    </row>
    <row r="5" spans="1:23" ht="15.75" x14ac:dyDescent="0.25">
      <c r="A5" s="76" t="s">
        <v>32</v>
      </c>
      <c r="B5" s="59"/>
      <c r="C5" s="61"/>
      <c r="D5" s="51"/>
      <c r="E5" s="51"/>
      <c r="F5" s="12"/>
      <c r="G5" s="12"/>
      <c r="H5" s="54"/>
      <c r="I5" s="54"/>
      <c r="J5" s="12"/>
      <c r="K5" s="12"/>
      <c r="L5" s="54"/>
      <c r="M5" s="54"/>
      <c r="N5" s="68"/>
      <c r="O5" s="12"/>
      <c r="P5" s="54"/>
      <c r="Q5" s="54"/>
      <c r="R5" s="12"/>
      <c r="S5" s="12"/>
      <c r="T5" s="54"/>
      <c r="U5" s="54"/>
      <c r="V5" s="12"/>
      <c r="W5" s="12"/>
    </row>
    <row r="6" spans="1:23" x14ac:dyDescent="0.25">
      <c r="A6" s="38" t="s">
        <v>48</v>
      </c>
      <c r="B6" s="67">
        <f t="shared" ref="B6" si="0">D6+F6+H6+J6+N6+P6+R6+T6+V6+L6</f>
        <v>15.32</v>
      </c>
      <c r="C6" s="62">
        <f t="shared" ref="C6" si="1">E6+G6+I6+K6+O6+Q6+S6+U6+W6+M6</f>
        <v>122</v>
      </c>
      <c r="D6" s="52">
        <v>7.66</v>
      </c>
      <c r="E6" s="51">
        <v>45</v>
      </c>
      <c r="F6" s="68">
        <v>0</v>
      </c>
      <c r="G6" s="12">
        <v>7</v>
      </c>
      <c r="H6" s="70">
        <v>4.01</v>
      </c>
      <c r="I6" s="54">
        <v>30</v>
      </c>
      <c r="J6" s="68">
        <v>3.65</v>
      </c>
      <c r="K6" s="12">
        <v>40</v>
      </c>
      <c r="L6" s="70"/>
      <c r="M6" s="54"/>
      <c r="N6" s="68"/>
      <c r="O6" s="12"/>
      <c r="P6" s="54"/>
      <c r="Q6" s="54"/>
      <c r="R6" s="68"/>
      <c r="S6" s="12"/>
      <c r="T6" s="54"/>
      <c r="U6" s="54"/>
      <c r="V6" s="12"/>
      <c r="W6" s="12"/>
    </row>
    <row r="7" spans="1:23" x14ac:dyDescent="0.25">
      <c r="A7" s="77" t="s">
        <v>16</v>
      </c>
      <c r="B7" s="67">
        <f>D7+F7+H7+J7+N7+P7+R7+T7+V7+L7</f>
        <v>14.62</v>
      </c>
      <c r="C7" s="62">
        <f>E7+G7+I7+K7+O7+Q7+S7+U7+W7+M7</f>
        <v>225</v>
      </c>
      <c r="D7" s="52">
        <v>1.36</v>
      </c>
      <c r="E7" s="51">
        <v>19</v>
      </c>
      <c r="F7" s="68">
        <v>3.13</v>
      </c>
      <c r="G7" s="12">
        <v>35</v>
      </c>
      <c r="H7" s="54">
        <v>3.86</v>
      </c>
      <c r="I7" s="54">
        <v>25</v>
      </c>
      <c r="J7" s="68">
        <v>3.32</v>
      </c>
      <c r="K7" s="12">
        <v>35</v>
      </c>
      <c r="L7" s="70">
        <v>1.53</v>
      </c>
      <c r="M7" s="54">
        <v>45</v>
      </c>
      <c r="N7" s="68">
        <v>0</v>
      </c>
      <c r="O7" s="12">
        <v>7</v>
      </c>
      <c r="P7" s="54">
        <v>1.42</v>
      </c>
      <c r="Q7" s="54">
        <v>45</v>
      </c>
      <c r="R7" s="68">
        <v>0</v>
      </c>
      <c r="S7" s="12">
        <v>7</v>
      </c>
      <c r="T7" s="54">
        <v>0</v>
      </c>
      <c r="U7" s="54">
        <v>7</v>
      </c>
      <c r="V7" s="12"/>
      <c r="W7" s="12"/>
    </row>
    <row r="8" spans="1:23" x14ac:dyDescent="0.25">
      <c r="A8" s="77" t="s">
        <v>41</v>
      </c>
      <c r="B8" s="67">
        <f t="shared" ref="B8:B21" si="2">D8+F8+H8+J8+N8+P8+R8+T8+V8+L8</f>
        <v>16.760000000000002</v>
      </c>
      <c r="C8" s="62">
        <f t="shared" ref="C8:C21" si="3">E8+G8+I8+K8+O8+Q8+S8+U8+W8+M8</f>
        <v>164</v>
      </c>
      <c r="D8" s="52">
        <v>9.1</v>
      </c>
      <c r="E8" s="51">
        <v>50</v>
      </c>
      <c r="F8" s="68"/>
      <c r="G8" s="12"/>
      <c r="H8" s="70"/>
      <c r="I8" s="54"/>
      <c r="J8" s="68">
        <v>4.5199999999999996</v>
      </c>
      <c r="K8" s="12">
        <v>50</v>
      </c>
      <c r="L8" s="54">
        <v>1.26</v>
      </c>
      <c r="M8" s="54">
        <v>40</v>
      </c>
      <c r="N8" s="68">
        <v>1.88</v>
      </c>
      <c r="O8" s="12">
        <v>24</v>
      </c>
      <c r="P8" s="54"/>
      <c r="Q8" s="54"/>
      <c r="R8" s="68"/>
      <c r="S8" s="12"/>
      <c r="T8" s="54"/>
      <c r="U8" s="54"/>
      <c r="V8" s="12"/>
      <c r="W8" s="12"/>
    </row>
    <row r="9" spans="1:23" x14ac:dyDescent="0.25">
      <c r="A9" s="37" t="s">
        <v>72</v>
      </c>
      <c r="B9" s="67">
        <f t="shared" si="2"/>
        <v>0</v>
      </c>
      <c r="C9" s="62">
        <f t="shared" si="3"/>
        <v>0</v>
      </c>
      <c r="D9" s="52"/>
      <c r="E9" s="51"/>
      <c r="F9" s="68"/>
      <c r="G9" s="12"/>
      <c r="H9" s="70"/>
      <c r="I9" s="54"/>
      <c r="J9" s="68"/>
      <c r="K9" s="12"/>
      <c r="L9" s="54"/>
      <c r="M9" s="54"/>
      <c r="N9" s="68"/>
      <c r="O9" s="12"/>
      <c r="P9" s="54"/>
      <c r="Q9" s="54"/>
      <c r="R9" s="68"/>
      <c r="S9" s="12"/>
      <c r="T9" s="54"/>
      <c r="U9" s="54"/>
      <c r="V9" s="12"/>
      <c r="W9" s="12"/>
    </row>
    <row r="10" spans="1:23" x14ac:dyDescent="0.25">
      <c r="A10" s="37" t="s">
        <v>71</v>
      </c>
      <c r="B10" s="67">
        <f t="shared" ref="B10" si="4">D10+F10+H10+J10+N10+P10+R10+T10+V10+L10</f>
        <v>11.64</v>
      </c>
      <c r="C10" s="62">
        <f t="shared" ref="C10" si="5">E10+G10+I10+K10+O10+Q10+S10+U10+W10+M10</f>
        <v>69</v>
      </c>
      <c r="D10" s="52"/>
      <c r="E10" s="51"/>
      <c r="F10" s="68"/>
      <c r="G10" s="12"/>
      <c r="H10" s="70">
        <v>2.74</v>
      </c>
      <c r="I10" s="54">
        <v>24</v>
      </c>
      <c r="J10" s="68"/>
      <c r="K10" s="12"/>
      <c r="L10" s="54"/>
      <c r="M10" s="54"/>
      <c r="N10" s="68">
        <v>8.9</v>
      </c>
      <c r="O10" s="12">
        <v>45</v>
      </c>
      <c r="P10" s="54"/>
      <c r="Q10" s="54"/>
      <c r="R10" s="68"/>
      <c r="S10" s="12"/>
      <c r="T10" s="54"/>
      <c r="U10" s="54"/>
      <c r="V10" s="12"/>
      <c r="W10" s="12"/>
    </row>
    <row r="11" spans="1:23" x14ac:dyDescent="0.25">
      <c r="A11" s="31" t="s">
        <v>12</v>
      </c>
      <c r="B11" s="67">
        <f t="shared" si="2"/>
        <v>0</v>
      </c>
      <c r="C11" s="62">
        <f t="shared" si="3"/>
        <v>0</v>
      </c>
      <c r="D11" s="52"/>
      <c r="E11" s="51"/>
      <c r="F11" s="68"/>
      <c r="G11" s="12"/>
      <c r="H11" s="70"/>
      <c r="I11" s="54"/>
      <c r="J11" s="68"/>
      <c r="K11" s="12"/>
      <c r="L11" s="54"/>
      <c r="M11" s="54"/>
      <c r="N11" s="68"/>
      <c r="O11" s="12"/>
      <c r="P11" s="54"/>
      <c r="Q11" s="54"/>
      <c r="R11" s="68"/>
      <c r="S11" s="12"/>
      <c r="T11" s="54"/>
      <c r="U11" s="54"/>
      <c r="V11" s="12"/>
      <c r="W11" s="12"/>
    </row>
    <row r="12" spans="1:23" x14ac:dyDescent="0.25">
      <c r="A12" s="31" t="s">
        <v>70</v>
      </c>
      <c r="B12" s="67">
        <f t="shared" ref="B12" si="6">D12+F12+H12+J12+N12+P12+R12+T12+V12+L12</f>
        <v>3.64</v>
      </c>
      <c r="C12" s="62">
        <f t="shared" ref="C12" si="7">E12+G12+I12+K12+O12+Q12+S12+U12+W12+M12</f>
        <v>72</v>
      </c>
      <c r="D12" s="52"/>
      <c r="E12" s="51"/>
      <c r="F12" s="68"/>
      <c r="G12" s="12"/>
      <c r="H12" s="70">
        <v>0</v>
      </c>
      <c r="I12" s="54">
        <v>7</v>
      </c>
      <c r="J12" s="68"/>
      <c r="K12" s="12"/>
      <c r="L12" s="54"/>
      <c r="M12" s="54"/>
      <c r="N12" s="68">
        <v>2.31</v>
      </c>
      <c r="O12" s="12">
        <v>25</v>
      </c>
      <c r="P12" s="54">
        <v>1.33</v>
      </c>
      <c r="Q12" s="54">
        <v>40</v>
      </c>
      <c r="R12" s="68"/>
      <c r="S12" s="12"/>
      <c r="T12" s="54"/>
      <c r="U12" s="54"/>
      <c r="V12" s="12"/>
      <c r="W12" s="12"/>
    </row>
    <row r="13" spans="1:23" x14ac:dyDescent="0.25">
      <c r="A13" s="31" t="s">
        <v>47</v>
      </c>
      <c r="B13" s="67">
        <f t="shared" ref="B13" si="8">D13+F13+H13+J13+N13+P13+R13+T13+V13+L13</f>
        <v>24.81</v>
      </c>
      <c r="C13" s="62">
        <f t="shared" ref="C13" si="9">E13+G13+I13+K13+O13+Q13+S13+U13+W13+M13</f>
        <v>205</v>
      </c>
      <c r="D13" s="52">
        <v>2.61</v>
      </c>
      <c r="E13" s="51">
        <v>20</v>
      </c>
      <c r="F13" s="68">
        <v>2.06</v>
      </c>
      <c r="G13" s="12">
        <v>25</v>
      </c>
      <c r="H13" s="70">
        <v>10.67</v>
      </c>
      <c r="I13" s="54">
        <v>45</v>
      </c>
      <c r="J13" s="68">
        <v>1.35</v>
      </c>
      <c r="K13" s="12">
        <v>24</v>
      </c>
      <c r="L13" s="70">
        <v>0</v>
      </c>
      <c r="M13" s="54">
        <v>7</v>
      </c>
      <c r="N13" s="68">
        <v>2.81</v>
      </c>
      <c r="O13" s="12">
        <v>30</v>
      </c>
      <c r="P13" s="54">
        <v>0</v>
      </c>
      <c r="Q13" s="54">
        <v>7</v>
      </c>
      <c r="R13" s="68">
        <v>0</v>
      </c>
      <c r="S13" s="12">
        <v>7</v>
      </c>
      <c r="T13" s="54">
        <v>5.31</v>
      </c>
      <c r="U13" s="54">
        <v>40</v>
      </c>
      <c r="V13" s="68"/>
      <c r="W13" s="12"/>
    </row>
    <row r="14" spans="1:23" x14ac:dyDescent="0.25">
      <c r="A14" s="31" t="s">
        <v>45</v>
      </c>
      <c r="B14" s="67">
        <f t="shared" si="2"/>
        <v>11.549999999999999</v>
      </c>
      <c r="C14" s="62">
        <f t="shared" si="3"/>
        <v>105</v>
      </c>
      <c r="D14" s="52">
        <v>5.63</v>
      </c>
      <c r="E14" s="51">
        <v>25</v>
      </c>
      <c r="F14" s="68">
        <v>5.07</v>
      </c>
      <c r="G14" s="12">
        <v>50</v>
      </c>
      <c r="H14" s="54">
        <v>0.85</v>
      </c>
      <c r="I14" s="54">
        <v>23</v>
      </c>
      <c r="J14" s="68">
        <v>0</v>
      </c>
      <c r="K14" s="12">
        <v>7</v>
      </c>
      <c r="L14" s="70"/>
      <c r="M14" s="54"/>
      <c r="N14" s="68"/>
      <c r="O14" s="12"/>
      <c r="P14" s="70"/>
      <c r="Q14" s="54"/>
      <c r="R14" s="68"/>
      <c r="S14" s="12"/>
      <c r="T14" s="54"/>
      <c r="U14" s="54"/>
      <c r="V14" s="68"/>
      <c r="W14" s="12"/>
    </row>
    <row r="15" spans="1:23" x14ac:dyDescent="0.25">
      <c r="A15" s="31" t="s">
        <v>49</v>
      </c>
      <c r="B15" s="67">
        <f>D15+F15+H15+J15+N15+P15+R15+T15+V15+L15</f>
        <v>37.299999999999997</v>
      </c>
      <c r="C15" s="62">
        <f>E15+G15+I15+K15+O15+Q15+S15+U15+W15+M15</f>
        <v>242</v>
      </c>
      <c r="D15" s="52">
        <v>7.48</v>
      </c>
      <c r="E15" s="51">
        <v>40</v>
      </c>
      <c r="F15" s="68">
        <v>5.0599999999999996</v>
      </c>
      <c r="G15" s="12">
        <v>45</v>
      </c>
      <c r="H15" s="54">
        <v>11.8</v>
      </c>
      <c r="I15" s="54">
        <v>50</v>
      </c>
      <c r="J15" s="68"/>
      <c r="K15" s="12"/>
      <c r="L15" s="70">
        <v>1.98</v>
      </c>
      <c r="M15" s="54">
        <v>50</v>
      </c>
      <c r="N15" s="68">
        <v>0</v>
      </c>
      <c r="O15" s="12">
        <v>7</v>
      </c>
      <c r="P15" s="54"/>
      <c r="Q15" s="54"/>
      <c r="R15" s="68"/>
      <c r="S15" s="12"/>
      <c r="T15" s="54">
        <v>10.98</v>
      </c>
      <c r="U15" s="54">
        <v>50</v>
      </c>
      <c r="V15" s="12"/>
      <c r="W15" s="12"/>
    </row>
    <row r="16" spans="1:23" x14ac:dyDescent="0.25">
      <c r="A16" s="30" t="s">
        <v>8</v>
      </c>
      <c r="B16" s="67">
        <f t="shared" si="2"/>
        <v>30.759999999999998</v>
      </c>
      <c r="C16" s="62">
        <f t="shared" si="3"/>
        <v>267</v>
      </c>
      <c r="D16" s="52">
        <v>4.3899999999999997</v>
      </c>
      <c r="E16" s="51">
        <v>23</v>
      </c>
      <c r="F16" s="68">
        <v>2.13</v>
      </c>
      <c r="G16" s="12">
        <v>30</v>
      </c>
      <c r="H16" s="54">
        <v>0</v>
      </c>
      <c r="I16" s="54">
        <v>7</v>
      </c>
      <c r="J16" s="68">
        <v>1.64</v>
      </c>
      <c r="K16" s="12">
        <v>30</v>
      </c>
      <c r="L16" s="54">
        <v>0</v>
      </c>
      <c r="M16" s="54">
        <v>7</v>
      </c>
      <c r="N16" s="68">
        <v>12.03</v>
      </c>
      <c r="O16" s="12">
        <v>50</v>
      </c>
      <c r="P16" s="54">
        <v>-0.41</v>
      </c>
      <c r="Q16" s="54">
        <v>35</v>
      </c>
      <c r="R16" s="68">
        <v>2.5299999999999998</v>
      </c>
      <c r="S16" s="12">
        <v>40</v>
      </c>
      <c r="T16" s="54">
        <v>8.4499999999999993</v>
      </c>
      <c r="U16" s="54">
        <v>45</v>
      </c>
      <c r="V16" s="68"/>
      <c r="W16" s="12"/>
    </row>
    <row r="17" spans="1:23" x14ac:dyDescent="0.25">
      <c r="A17" s="30" t="s">
        <v>29</v>
      </c>
      <c r="B17" s="67">
        <f t="shared" si="2"/>
        <v>5.6999999999999993</v>
      </c>
      <c r="C17" s="62">
        <f t="shared" si="3"/>
        <v>57</v>
      </c>
      <c r="D17" s="52">
        <v>2.8</v>
      </c>
      <c r="E17" s="51">
        <v>22</v>
      </c>
      <c r="F17" s="68"/>
      <c r="G17" s="12"/>
      <c r="H17" s="70"/>
      <c r="I17" s="54"/>
      <c r="J17" s="68"/>
      <c r="K17" s="12"/>
      <c r="L17" s="70"/>
      <c r="M17" s="54"/>
      <c r="N17" s="68"/>
      <c r="O17" s="12"/>
      <c r="P17" s="54"/>
      <c r="Q17" s="54"/>
      <c r="R17" s="68"/>
      <c r="S17" s="12"/>
      <c r="T17" s="70">
        <v>2.9</v>
      </c>
      <c r="U17" s="54">
        <v>35</v>
      </c>
      <c r="V17" s="68"/>
      <c r="W17" s="12"/>
    </row>
    <row r="18" spans="1:23" x14ac:dyDescent="0.25">
      <c r="A18" s="31" t="s">
        <v>7</v>
      </c>
      <c r="B18" s="67">
        <f t="shared" si="2"/>
        <v>40.729999999999997</v>
      </c>
      <c r="C18" s="62">
        <f t="shared" si="3"/>
        <v>314</v>
      </c>
      <c r="D18" s="52">
        <v>6.19</v>
      </c>
      <c r="E18" s="51">
        <v>30</v>
      </c>
      <c r="F18" s="68">
        <v>1.98</v>
      </c>
      <c r="G18" s="12">
        <v>24</v>
      </c>
      <c r="H18" s="70">
        <v>9.8800000000000008</v>
      </c>
      <c r="I18" s="54">
        <v>35</v>
      </c>
      <c r="J18" s="68">
        <v>4.09</v>
      </c>
      <c r="K18" s="12">
        <v>45</v>
      </c>
      <c r="L18" s="54">
        <v>1.26</v>
      </c>
      <c r="M18" s="54">
        <v>40</v>
      </c>
      <c r="N18" s="68">
        <v>7.72</v>
      </c>
      <c r="O18" s="12">
        <v>40</v>
      </c>
      <c r="P18" s="54">
        <v>2.11</v>
      </c>
      <c r="Q18" s="54">
        <v>50</v>
      </c>
      <c r="R18" s="68">
        <v>7.5</v>
      </c>
      <c r="S18" s="12">
        <v>50</v>
      </c>
      <c r="T18" s="70"/>
      <c r="U18" s="54"/>
      <c r="V18" s="12"/>
      <c r="W18" s="12"/>
    </row>
    <row r="19" spans="1:23" x14ac:dyDescent="0.25">
      <c r="A19" s="31" t="s">
        <v>42</v>
      </c>
      <c r="B19" s="67">
        <f t="shared" si="2"/>
        <v>10.210000000000001</v>
      </c>
      <c r="C19" s="62">
        <f t="shared" si="3"/>
        <v>61</v>
      </c>
      <c r="D19" s="52">
        <v>0</v>
      </c>
      <c r="E19" s="51">
        <v>7</v>
      </c>
      <c r="F19" s="68"/>
      <c r="G19" s="12"/>
      <c r="H19" s="70">
        <v>10.210000000000001</v>
      </c>
      <c r="I19" s="54">
        <v>40</v>
      </c>
      <c r="J19" s="68">
        <v>0</v>
      </c>
      <c r="K19" s="12">
        <v>7</v>
      </c>
      <c r="L19" s="54"/>
      <c r="M19" s="54"/>
      <c r="N19" s="68">
        <v>0</v>
      </c>
      <c r="O19" s="12">
        <v>7</v>
      </c>
      <c r="P19" s="54"/>
      <c r="Q19" s="54"/>
      <c r="R19" s="68"/>
      <c r="S19" s="12"/>
      <c r="T19" s="70"/>
      <c r="U19" s="54"/>
      <c r="V19" s="12"/>
      <c r="W19" s="12"/>
    </row>
    <row r="20" spans="1:23" x14ac:dyDescent="0.25">
      <c r="A20" s="31" t="s">
        <v>66</v>
      </c>
      <c r="B20" s="67">
        <f>D20+F20+H20+J20+N20+P20+R20+T20+V20+L20</f>
        <v>11.280000000000001</v>
      </c>
      <c r="C20" s="62">
        <f>E20+G20+I20+K20+O20+Q20+S20+U20+W20+M20</f>
        <v>75</v>
      </c>
      <c r="D20" s="52">
        <v>7.17</v>
      </c>
      <c r="E20" s="51">
        <v>35</v>
      </c>
      <c r="F20" s="68">
        <v>4.1100000000000003</v>
      </c>
      <c r="G20" s="12">
        <v>40</v>
      </c>
      <c r="H20" s="70"/>
      <c r="I20" s="54"/>
      <c r="J20" s="68"/>
      <c r="K20" s="12"/>
      <c r="L20" s="54"/>
      <c r="M20" s="54"/>
      <c r="N20" s="68"/>
      <c r="O20" s="12"/>
      <c r="P20" s="54"/>
      <c r="Q20" s="54"/>
      <c r="R20" s="68"/>
      <c r="S20" s="12"/>
      <c r="T20" s="70"/>
      <c r="U20" s="54"/>
      <c r="V20" s="12"/>
      <c r="W20" s="12"/>
    </row>
    <row r="21" spans="1:23" x14ac:dyDescent="0.25">
      <c r="A21" s="31" t="s">
        <v>40</v>
      </c>
      <c r="B21" s="67">
        <f t="shared" si="2"/>
        <v>13.14</v>
      </c>
      <c r="C21" s="62">
        <f t="shared" si="3"/>
        <v>150</v>
      </c>
      <c r="D21" s="52">
        <v>4.8499999999999996</v>
      </c>
      <c r="E21" s="51">
        <v>24</v>
      </c>
      <c r="F21" s="68">
        <v>0</v>
      </c>
      <c r="G21" s="12">
        <v>7</v>
      </c>
      <c r="H21" s="70"/>
      <c r="I21" s="54"/>
      <c r="J21" s="68">
        <v>1.62</v>
      </c>
      <c r="K21" s="12">
        <v>25</v>
      </c>
      <c r="L21" s="70">
        <v>0</v>
      </c>
      <c r="M21" s="54">
        <v>7</v>
      </c>
      <c r="N21" s="68">
        <v>3.92</v>
      </c>
      <c r="O21" s="12">
        <v>35</v>
      </c>
      <c r="P21" s="54">
        <v>0</v>
      </c>
      <c r="Q21" s="54">
        <v>7</v>
      </c>
      <c r="R21" s="68">
        <v>2.75</v>
      </c>
      <c r="S21" s="12">
        <v>45</v>
      </c>
      <c r="T21" s="54"/>
      <c r="U21" s="54"/>
      <c r="V21" s="68"/>
      <c r="W21" s="12"/>
    </row>
    <row r="22" spans="1:23" x14ac:dyDescent="0.25">
      <c r="A22" s="50"/>
      <c r="B22" s="42"/>
      <c r="C22" s="62"/>
      <c r="D22" s="52"/>
      <c r="E22" s="51"/>
      <c r="F22" s="68"/>
      <c r="G22" s="12"/>
      <c r="H22" s="54"/>
      <c r="I22" s="54"/>
      <c r="J22" s="12"/>
      <c r="K22" s="12"/>
      <c r="L22" s="54"/>
      <c r="M22" s="54"/>
      <c r="N22" s="68"/>
      <c r="O22" s="12"/>
      <c r="P22" s="54"/>
      <c r="Q22" s="54"/>
      <c r="R22" s="12"/>
      <c r="S22" s="12"/>
      <c r="T22" s="54"/>
      <c r="U22" s="54"/>
      <c r="V22" s="12"/>
      <c r="W22" s="12"/>
    </row>
    <row r="23" spans="1:23" ht="15.75" x14ac:dyDescent="0.25">
      <c r="A23" s="78" t="s">
        <v>33</v>
      </c>
      <c r="B23" s="60"/>
      <c r="C23" s="63"/>
      <c r="D23" s="83"/>
      <c r="E23" s="83"/>
      <c r="F23" s="69"/>
      <c r="G23" s="53"/>
      <c r="H23" s="55"/>
      <c r="I23" s="55"/>
      <c r="J23" s="53"/>
      <c r="K23" s="53"/>
      <c r="L23" s="54"/>
      <c r="M23" s="54"/>
      <c r="N23" s="68"/>
      <c r="O23" s="12"/>
      <c r="P23" s="54"/>
      <c r="Q23" s="54"/>
      <c r="R23" s="12"/>
      <c r="S23" s="12"/>
      <c r="T23" s="54"/>
      <c r="U23" s="54"/>
      <c r="V23" s="12"/>
      <c r="W23" s="12"/>
    </row>
    <row r="24" spans="1:23" x14ac:dyDescent="0.25">
      <c r="A24" s="31" t="s">
        <v>50</v>
      </c>
      <c r="B24" s="67">
        <f>D24+F24+H24+J24+N24+P24+R24+T24+V24+L24</f>
        <v>0</v>
      </c>
      <c r="C24" s="62">
        <f>E24+G24+I24+K24+O24+Q24+S24+U24+W24+M24</f>
        <v>7</v>
      </c>
      <c r="D24" s="52"/>
      <c r="E24" s="51"/>
      <c r="F24" s="68"/>
      <c r="G24" s="12"/>
      <c r="H24" s="70"/>
      <c r="I24" s="54"/>
      <c r="J24" s="68"/>
      <c r="K24" s="12"/>
      <c r="L24" s="54"/>
      <c r="M24" s="54"/>
      <c r="N24" s="68">
        <v>0</v>
      </c>
      <c r="O24" s="12">
        <v>7</v>
      </c>
      <c r="P24" s="54"/>
      <c r="Q24" s="54"/>
      <c r="R24" s="68"/>
      <c r="S24" s="12"/>
      <c r="T24" s="70"/>
      <c r="U24" s="54"/>
      <c r="V24" s="12"/>
      <c r="W24" s="12"/>
    </row>
    <row r="25" spans="1:23" x14ac:dyDescent="0.25">
      <c r="A25" s="77" t="s">
        <v>39</v>
      </c>
      <c r="B25" s="67">
        <f>D25+F25+H25+J25+N25+P25+R25+T25+V25+L25</f>
        <v>1.36</v>
      </c>
      <c r="C25" s="62">
        <f>E25+G25+I25+K25+O25+Q25+S25+U25+W25+M25</f>
        <v>49</v>
      </c>
      <c r="D25" s="75"/>
      <c r="E25" s="83"/>
      <c r="F25" s="69"/>
      <c r="G25" s="53"/>
      <c r="H25" s="84"/>
      <c r="I25" s="55"/>
      <c r="J25" s="69">
        <v>0</v>
      </c>
      <c r="K25" s="53">
        <v>7</v>
      </c>
      <c r="L25" s="54">
        <v>0</v>
      </c>
      <c r="M25" s="54">
        <v>7</v>
      </c>
      <c r="N25" s="68">
        <v>1.36</v>
      </c>
      <c r="O25" s="12">
        <v>35</v>
      </c>
      <c r="P25" s="70"/>
      <c r="Q25" s="54"/>
      <c r="R25" s="68"/>
      <c r="S25" s="12"/>
      <c r="T25" s="54"/>
      <c r="U25" s="54"/>
      <c r="V25" s="12"/>
      <c r="W25" s="12"/>
    </row>
    <row r="26" spans="1:23" x14ac:dyDescent="0.25">
      <c r="A26" s="38" t="s">
        <v>53</v>
      </c>
      <c r="B26" s="67">
        <f t="shared" ref="B26" si="10">D26+F26+H26+J26+N26+P26+R26+T26+V26+L26</f>
        <v>3.52</v>
      </c>
      <c r="C26" s="62">
        <f>E26+G26+I26+K26+O26+Q26+S26+U26+W26+M26</f>
        <v>47</v>
      </c>
      <c r="D26" s="52"/>
      <c r="E26" s="51"/>
      <c r="F26" s="68"/>
      <c r="G26" s="12"/>
      <c r="H26" s="70">
        <v>3.52</v>
      </c>
      <c r="I26" s="54">
        <v>40</v>
      </c>
      <c r="J26" s="68">
        <v>0</v>
      </c>
      <c r="K26" s="12">
        <v>7</v>
      </c>
      <c r="L26" s="70"/>
      <c r="M26" s="54"/>
      <c r="N26" s="68"/>
      <c r="O26" s="12"/>
      <c r="P26" s="70"/>
      <c r="Q26" s="54"/>
      <c r="R26" s="68"/>
      <c r="S26" s="12"/>
      <c r="T26" s="70"/>
      <c r="U26" s="54"/>
      <c r="V26" s="12"/>
      <c r="W26" s="12"/>
    </row>
    <row r="27" spans="1:23" x14ac:dyDescent="0.25">
      <c r="A27" s="38" t="s">
        <v>75</v>
      </c>
      <c r="B27" s="67">
        <f t="shared" ref="B27" si="11">D27+F27+H27+J27+N27+P27+R27+T27+V27+L27</f>
        <v>0</v>
      </c>
      <c r="C27" s="62">
        <f>E27+G27+I27+K27+O27+Q27+S27+U27+W27+M27</f>
        <v>0</v>
      </c>
      <c r="D27" s="75"/>
      <c r="E27" s="83"/>
      <c r="F27" s="69"/>
      <c r="G27" s="53"/>
      <c r="H27" s="84"/>
      <c r="I27" s="55"/>
      <c r="J27" s="69"/>
      <c r="K27" s="53"/>
      <c r="L27" s="70"/>
      <c r="M27" s="54"/>
      <c r="N27" s="68"/>
      <c r="O27" s="12"/>
      <c r="P27" s="70"/>
      <c r="Q27" s="54"/>
      <c r="R27" s="68"/>
      <c r="S27" s="12"/>
      <c r="T27" s="70"/>
      <c r="U27" s="54"/>
      <c r="V27" s="12"/>
      <c r="W27" s="12"/>
    </row>
    <row r="28" spans="1:23" x14ac:dyDescent="0.25">
      <c r="A28" s="77" t="s">
        <v>44</v>
      </c>
      <c r="B28" s="67">
        <f t="shared" ref="B28:B41" si="12">D28+F28+H28+J28+N28+P28+R28+T28+V28+L28</f>
        <v>2.11</v>
      </c>
      <c r="C28" s="62">
        <f t="shared" ref="C28:C41" si="13">E28+G28+I28+K28+O28+Q28+S28+U28+W28+M28</f>
        <v>37</v>
      </c>
      <c r="D28" s="83"/>
      <c r="E28" s="83"/>
      <c r="F28" s="69">
        <v>0</v>
      </c>
      <c r="G28" s="53">
        <v>7</v>
      </c>
      <c r="H28" s="84">
        <v>2.11</v>
      </c>
      <c r="I28" s="55">
        <v>23</v>
      </c>
      <c r="J28" s="69">
        <v>0</v>
      </c>
      <c r="K28" s="53">
        <v>7</v>
      </c>
      <c r="L28" s="70"/>
      <c r="M28" s="54"/>
      <c r="N28" s="68"/>
      <c r="O28" s="12"/>
      <c r="P28" s="70"/>
      <c r="Q28" s="54"/>
      <c r="R28" s="68"/>
      <c r="S28" s="12"/>
      <c r="T28" s="54"/>
      <c r="U28" s="54"/>
      <c r="V28" s="68"/>
      <c r="W28" s="12"/>
    </row>
    <row r="29" spans="1:23" x14ac:dyDescent="0.25">
      <c r="A29" s="38" t="s">
        <v>14</v>
      </c>
      <c r="B29" s="67">
        <f t="shared" si="12"/>
        <v>9.35</v>
      </c>
      <c r="C29" s="62">
        <f t="shared" si="13"/>
        <v>137</v>
      </c>
      <c r="D29" s="52">
        <v>4.18</v>
      </c>
      <c r="E29" s="51">
        <v>40</v>
      </c>
      <c r="F29" s="68"/>
      <c r="G29" s="12"/>
      <c r="H29" s="70"/>
      <c r="I29" s="54"/>
      <c r="J29" s="68">
        <v>0</v>
      </c>
      <c r="K29" s="12">
        <v>7</v>
      </c>
      <c r="L29" s="70"/>
      <c r="M29" s="54"/>
      <c r="N29" s="68">
        <v>2.21</v>
      </c>
      <c r="O29" s="12">
        <v>40</v>
      </c>
      <c r="P29" s="70"/>
      <c r="Q29" s="54"/>
      <c r="R29" s="68">
        <v>2.96</v>
      </c>
      <c r="S29" s="12">
        <v>50</v>
      </c>
      <c r="T29" s="54"/>
      <c r="U29" s="54"/>
      <c r="V29" s="12"/>
      <c r="W29" s="12"/>
    </row>
    <row r="30" spans="1:23" x14ac:dyDescent="0.25">
      <c r="A30" s="31" t="s">
        <v>10</v>
      </c>
      <c r="B30" s="67">
        <f>D30+F30+H30+J30+N30+P30+R30+T30+V30+L30</f>
        <v>1.3</v>
      </c>
      <c r="C30" s="62">
        <f>E30+G30+I30+K30+O30+Q30+S30+U30+W30+M30</f>
        <v>77</v>
      </c>
      <c r="D30" s="52">
        <v>0</v>
      </c>
      <c r="E30" s="51">
        <v>7</v>
      </c>
      <c r="F30" s="68">
        <v>0</v>
      </c>
      <c r="G30" s="12">
        <v>7</v>
      </c>
      <c r="H30" s="70">
        <v>0</v>
      </c>
      <c r="I30" s="54">
        <v>7</v>
      </c>
      <c r="J30" s="68">
        <v>1.3</v>
      </c>
      <c r="K30" s="12">
        <v>35</v>
      </c>
      <c r="L30" s="54">
        <v>0</v>
      </c>
      <c r="M30" s="54">
        <v>7</v>
      </c>
      <c r="N30" s="68">
        <v>0</v>
      </c>
      <c r="O30" s="12">
        <v>7</v>
      </c>
      <c r="P30" s="54"/>
      <c r="Q30" s="54"/>
      <c r="R30" s="68">
        <v>0</v>
      </c>
      <c r="S30" s="12">
        <v>7</v>
      </c>
      <c r="T30" s="54"/>
      <c r="U30" s="54"/>
      <c r="V30" s="68"/>
      <c r="W30" s="12"/>
    </row>
    <row r="31" spans="1:23" x14ac:dyDescent="0.25">
      <c r="A31" s="74" t="s">
        <v>37</v>
      </c>
      <c r="B31" s="67">
        <f t="shared" si="12"/>
        <v>5.71</v>
      </c>
      <c r="C31" s="62">
        <f t="shared" si="13"/>
        <v>82</v>
      </c>
      <c r="D31" s="83">
        <v>2.87</v>
      </c>
      <c r="E31" s="93">
        <v>25</v>
      </c>
      <c r="F31" s="68">
        <v>2.84</v>
      </c>
      <c r="G31" s="12">
        <v>50</v>
      </c>
      <c r="H31" s="70"/>
      <c r="I31" s="54"/>
      <c r="J31" s="68">
        <v>0</v>
      </c>
      <c r="K31" s="12">
        <v>7</v>
      </c>
      <c r="L31" s="70"/>
      <c r="M31" s="54"/>
      <c r="N31" s="68"/>
      <c r="O31" s="12"/>
      <c r="P31" s="70"/>
      <c r="Q31" s="54"/>
      <c r="R31" s="68"/>
      <c r="S31" s="12"/>
      <c r="T31" s="70"/>
      <c r="U31" s="54"/>
      <c r="V31" s="12"/>
      <c r="W31" s="12"/>
    </row>
    <row r="32" spans="1:23" x14ac:dyDescent="0.25">
      <c r="A32" s="74" t="s">
        <v>54</v>
      </c>
      <c r="B32" s="67">
        <f t="shared" si="12"/>
        <v>3.29</v>
      </c>
      <c r="C32" s="62">
        <f t="shared" si="13"/>
        <v>30</v>
      </c>
      <c r="D32" s="83">
        <v>3.29</v>
      </c>
      <c r="E32" s="52">
        <v>30</v>
      </c>
      <c r="F32" s="68"/>
      <c r="G32" s="12"/>
      <c r="H32" s="70"/>
      <c r="I32" s="54"/>
      <c r="J32" s="68"/>
      <c r="K32" s="12"/>
      <c r="L32" s="70"/>
      <c r="M32" s="54"/>
      <c r="N32" s="68"/>
      <c r="O32" s="12"/>
      <c r="P32" s="70"/>
      <c r="Q32" s="54"/>
      <c r="R32" s="68"/>
      <c r="S32" s="12"/>
      <c r="T32" s="70"/>
      <c r="U32" s="54"/>
      <c r="V32" s="12"/>
      <c r="W32" s="12"/>
    </row>
    <row r="33" spans="1:23" x14ac:dyDescent="0.25">
      <c r="A33" s="38" t="s">
        <v>68</v>
      </c>
      <c r="B33" s="67">
        <f t="shared" ref="B33:C35" si="14">D33+F33+H33+J33+N33+P33+R33+T33+V33+L33</f>
        <v>0</v>
      </c>
      <c r="C33" s="62">
        <f t="shared" si="14"/>
        <v>21</v>
      </c>
      <c r="D33" s="83">
        <v>0</v>
      </c>
      <c r="E33" s="83">
        <v>7</v>
      </c>
      <c r="F33" s="69"/>
      <c r="G33" s="53"/>
      <c r="H33" s="84"/>
      <c r="I33" s="55"/>
      <c r="J33" s="69"/>
      <c r="K33" s="53"/>
      <c r="L33" s="54">
        <v>0</v>
      </c>
      <c r="M33" s="54">
        <v>7</v>
      </c>
      <c r="N33" s="68"/>
      <c r="O33" s="12"/>
      <c r="P33" s="54"/>
      <c r="Q33" s="54"/>
      <c r="R33" s="68"/>
      <c r="S33" s="12"/>
      <c r="T33" s="54">
        <v>0</v>
      </c>
      <c r="U33" s="54">
        <v>7</v>
      </c>
      <c r="V33" s="12"/>
      <c r="W33" s="12"/>
    </row>
    <row r="34" spans="1:23" x14ac:dyDescent="0.25">
      <c r="A34" s="38" t="s">
        <v>51</v>
      </c>
      <c r="B34" s="67">
        <f t="shared" si="14"/>
        <v>9.93</v>
      </c>
      <c r="C34" s="62">
        <f t="shared" si="14"/>
        <v>116</v>
      </c>
      <c r="D34" s="52">
        <v>1.93</v>
      </c>
      <c r="E34" s="51">
        <v>24</v>
      </c>
      <c r="F34" s="68"/>
      <c r="G34" s="12"/>
      <c r="H34" s="70">
        <v>6.16</v>
      </c>
      <c r="I34" s="54">
        <v>50</v>
      </c>
      <c r="J34" s="68"/>
      <c r="K34" s="12"/>
      <c r="L34" s="70"/>
      <c r="M34" s="54"/>
      <c r="N34" s="68"/>
      <c r="O34" s="12"/>
      <c r="P34" s="70">
        <v>0</v>
      </c>
      <c r="Q34" s="54">
        <v>7</v>
      </c>
      <c r="R34" s="68"/>
      <c r="S34" s="12"/>
      <c r="T34" s="70">
        <v>1.84</v>
      </c>
      <c r="U34" s="54">
        <v>35</v>
      </c>
      <c r="V34" s="12"/>
      <c r="W34" s="12"/>
    </row>
    <row r="35" spans="1:23" x14ac:dyDescent="0.25">
      <c r="A35" s="100" t="s">
        <v>74</v>
      </c>
      <c r="B35" s="67">
        <f t="shared" si="14"/>
        <v>6.19</v>
      </c>
      <c r="C35" s="62">
        <f t="shared" si="14"/>
        <v>109</v>
      </c>
      <c r="D35" s="52"/>
      <c r="E35" s="51"/>
      <c r="F35" s="68"/>
      <c r="G35" s="12"/>
      <c r="H35" s="70">
        <v>2.34</v>
      </c>
      <c r="I35" s="54">
        <v>24</v>
      </c>
      <c r="J35" s="68"/>
      <c r="K35" s="12"/>
      <c r="L35" s="70">
        <v>1.46</v>
      </c>
      <c r="M35" s="54">
        <v>45</v>
      </c>
      <c r="N35" s="68"/>
      <c r="O35" s="12"/>
      <c r="P35" s="70"/>
      <c r="Q35" s="54"/>
      <c r="R35" s="68">
        <v>2.39</v>
      </c>
      <c r="S35" s="12">
        <v>40</v>
      </c>
      <c r="T35" s="70"/>
      <c r="U35" s="54"/>
      <c r="V35" s="12"/>
      <c r="W35" s="12"/>
    </row>
    <row r="36" spans="1:23" x14ac:dyDescent="0.25">
      <c r="A36" s="31" t="s">
        <v>36</v>
      </c>
      <c r="B36" s="67">
        <f t="shared" si="12"/>
        <v>29.050000000000004</v>
      </c>
      <c r="C36" s="62">
        <f t="shared" si="13"/>
        <v>301</v>
      </c>
      <c r="D36" s="52">
        <v>7.3</v>
      </c>
      <c r="E36" s="51">
        <v>50</v>
      </c>
      <c r="F36" s="68">
        <v>0</v>
      </c>
      <c r="G36" s="12">
        <v>7</v>
      </c>
      <c r="H36" s="70">
        <v>2.93</v>
      </c>
      <c r="I36" s="54">
        <v>35</v>
      </c>
      <c r="J36" s="68">
        <v>7.12</v>
      </c>
      <c r="K36" s="12">
        <v>50</v>
      </c>
      <c r="L36" s="54">
        <v>2.17</v>
      </c>
      <c r="M36" s="54">
        <v>50</v>
      </c>
      <c r="N36" s="68">
        <v>4.25</v>
      </c>
      <c r="O36" s="12">
        <v>45</v>
      </c>
      <c r="P36" s="70">
        <v>0</v>
      </c>
      <c r="Q36" s="54">
        <v>7</v>
      </c>
      <c r="R36" s="68">
        <v>0</v>
      </c>
      <c r="S36" s="12">
        <v>7</v>
      </c>
      <c r="T36" s="70">
        <v>5.28</v>
      </c>
      <c r="U36" s="54">
        <v>50</v>
      </c>
      <c r="V36" s="12"/>
      <c r="W36" s="12"/>
    </row>
    <row r="37" spans="1:23" x14ac:dyDescent="0.25">
      <c r="A37" s="31" t="s">
        <v>52</v>
      </c>
      <c r="B37" s="67">
        <f t="shared" si="12"/>
        <v>2.71</v>
      </c>
      <c r="C37" s="62">
        <f t="shared" si="13"/>
        <v>72</v>
      </c>
      <c r="D37" s="52">
        <v>0</v>
      </c>
      <c r="E37" s="51">
        <v>7</v>
      </c>
      <c r="F37" s="68"/>
      <c r="G37" s="12"/>
      <c r="H37" s="70">
        <v>2.71</v>
      </c>
      <c r="I37" s="54">
        <v>30</v>
      </c>
      <c r="J37" s="68"/>
      <c r="K37" s="12"/>
      <c r="L37" s="70">
        <v>0</v>
      </c>
      <c r="M37" s="54">
        <v>7</v>
      </c>
      <c r="N37" s="68">
        <v>0</v>
      </c>
      <c r="O37" s="12">
        <v>7</v>
      </c>
      <c r="P37" s="54">
        <v>0</v>
      </c>
      <c r="Q37" s="54">
        <v>7</v>
      </c>
      <c r="R37" s="68">
        <v>0</v>
      </c>
      <c r="S37" s="12">
        <v>7</v>
      </c>
      <c r="T37" s="54">
        <v>0</v>
      </c>
      <c r="U37" s="54">
        <v>7</v>
      </c>
      <c r="V37" s="68"/>
      <c r="W37" s="12"/>
    </row>
    <row r="38" spans="1:23" x14ac:dyDescent="0.25">
      <c r="A38" s="38" t="s">
        <v>67</v>
      </c>
      <c r="B38" s="67">
        <f t="shared" ref="B38:C40" si="15">D38+F38+H38+J38+N38+P38+R38+T38+V38+L38</f>
        <v>7.42</v>
      </c>
      <c r="C38" s="62">
        <f t="shared" si="15"/>
        <v>74</v>
      </c>
      <c r="D38" s="52">
        <v>5.83</v>
      </c>
      <c r="E38" s="51">
        <v>45</v>
      </c>
      <c r="F38" s="68">
        <v>0</v>
      </c>
      <c r="G38" s="12">
        <v>7</v>
      </c>
      <c r="H38" s="70">
        <v>1.59</v>
      </c>
      <c r="I38" s="54">
        <v>22</v>
      </c>
      <c r="J38" s="68"/>
      <c r="K38" s="12"/>
      <c r="L38" s="54"/>
      <c r="M38" s="54"/>
      <c r="N38" s="68"/>
      <c r="O38" s="12"/>
      <c r="P38" s="54"/>
      <c r="Q38" s="54"/>
      <c r="R38" s="68"/>
      <c r="S38" s="12"/>
      <c r="T38" s="54"/>
      <c r="U38" s="54"/>
      <c r="V38" s="89"/>
      <c r="W38" s="12"/>
    </row>
    <row r="39" spans="1:23" x14ac:dyDescent="0.25">
      <c r="A39" s="38" t="s">
        <v>73</v>
      </c>
      <c r="B39" s="67">
        <f t="shared" si="15"/>
        <v>6.18</v>
      </c>
      <c r="C39" s="62">
        <f t="shared" si="15"/>
        <v>108</v>
      </c>
      <c r="D39" s="52"/>
      <c r="E39" s="51"/>
      <c r="F39" s="68">
        <v>0</v>
      </c>
      <c r="G39" s="12">
        <v>7</v>
      </c>
      <c r="H39" s="70"/>
      <c r="I39" s="54"/>
      <c r="J39" s="68">
        <v>0</v>
      </c>
      <c r="K39" s="12">
        <v>7</v>
      </c>
      <c r="L39" s="54">
        <v>0</v>
      </c>
      <c r="M39" s="54">
        <v>7</v>
      </c>
      <c r="N39" s="68">
        <v>4.5599999999999996</v>
      </c>
      <c r="O39" s="12">
        <v>50</v>
      </c>
      <c r="P39" s="54">
        <v>0</v>
      </c>
      <c r="Q39" s="54">
        <v>7</v>
      </c>
      <c r="R39" s="68"/>
      <c r="S39" s="12"/>
      <c r="T39" s="54">
        <v>1.62</v>
      </c>
      <c r="U39" s="54">
        <v>30</v>
      </c>
      <c r="V39" s="89"/>
      <c r="W39" s="12"/>
    </row>
    <row r="40" spans="1:23" x14ac:dyDescent="0.25">
      <c r="A40" s="38" t="s">
        <v>6</v>
      </c>
      <c r="B40" s="67">
        <f t="shared" si="15"/>
        <v>10.309999999999999</v>
      </c>
      <c r="C40" s="62">
        <f t="shared" si="15"/>
        <v>115</v>
      </c>
      <c r="D40" s="52">
        <v>4</v>
      </c>
      <c r="E40" s="51">
        <v>35</v>
      </c>
      <c r="F40" s="68"/>
      <c r="G40" s="12"/>
      <c r="H40" s="70"/>
      <c r="I40" s="54"/>
      <c r="J40" s="68">
        <v>3.78</v>
      </c>
      <c r="K40" s="12">
        <v>40</v>
      </c>
      <c r="L40" s="54"/>
      <c r="M40" s="54"/>
      <c r="N40" s="68"/>
      <c r="O40" s="12"/>
      <c r="P40" s="54"/>
      <c r="Q40" s="54"/>
      <c r="R40" s="68"/>
      <c r="S40" s="12"/>
      <c r="T40" s="54">
        <v>2.5299999999999998</v>
      </c>
      <c r="U40" s="54">
        <v>40</v>
      </c>
      <c r="V40" s="12"/>
      <c r="W40" s="12"/>
    </row>
    <row r="41" spans="1:23" x14ac:dyDescent="0.25">
      <c r="A41" s="31" t="s">
        <v>43</v>
      </c>
      <c r="B41" s="67">
        <f t="shared" si="12"/>
        <v>19.22</v>
      </c>
      <c r="C41" s="62">
        <f t="shared" si="13"/>
        <v>217</v>
      </c>
      <c r="D41" s="52">
        <v>1.36</v>
      </c>
      <c r="E41" s="51">
        <v>23</v>
      </c>
      <c r="F41" s="68"/>
      <c r="G41" s="12"/>
      <c r="H41" s="70">
        <v>4.08</v>
      </c>
      <c r="I41" s="54">
        <v>45</v>
      </c>
      <c r="J41" s="68">
        <v>6.22</v>
      </c>
      <c r="K41" s="12">
        <v>45</v>
      </c>
      <c r="L41" s="54">
        <v>0</v>
      </c>
      <c r="M41" s="54">
        <v>7</v>
      </c>
      <c r="N41" s="68">
        <v>0</v>
      </c>
      <c r="O41" s="12">
        <v>7</v>
      </c>
      <c r="P41" s="54"/>
      <c r="Q41" s="54"/>
      <c r="R41" s="68">
        <v>2.93</v>
      </c>
      <c r="S41" s="12">
        <v>45</v>
      </c>
      <c r="T41" s="54">
        <v>4.63</v>
      </c>
      <c r="U41" s="54">
        <v>45</v>
      </c>
      <c r="V41" s="89"/>
      <c r="W41" s="12"/>
    </row>
    <row r="42" spans="1:23" x14ac:dyDescent="0.25">
      <c r="A42" s="39" t="s">
        <v>11</v>
      </c>
      <c r="B42" s="67">
        <f>D42+F42+H42+J42+N42+P42+R42+T42+V42+L42</f>
        <v>0</v>
      </c>
      <c r="C42" s="62">
        <f>E42+G42+I42+K42+O42+Q42+S42+U42+W42+M42</f>
        <v>0</v>
      </c>
      <c r="D42" s="52"/>
      <c r="E42" s="51"/>
      <c r="F42" s="68"/>
      <c r="G42" s="12"/>
      <c r="H42" s="70"/>
      <c r="I42" s="54"/>
      <c r="J42" s="68"/>
      <c r="K42" s="12"/>
      <c r="L42" s="54"/>
      <c r="M42" s="54"/>
      <c r="N42" s="68"/>
      <c r="O42" s="12"/>
      <c r="P42" s="54"/>
      <c r="Q42" s="54"/>
      <c r="R42" s="68"/>
      <c r="S42" s="12"/>
      <c r="T42" s="70"/>
      <c r="U42" s="54"/>
      <c r="V42" s="12"/>
      <c r="W42" s="12"/>
    </row>
    <row r="44" spans="1:23" x14ac:dyDescent="0.25">
      <c r="A44" s="71"/>
      <c r="B44" s="72" t="s">
        <v>35</v>
      </c>
    </row>
  </sheetData>
  <mergeCells count="11">
    <mergeCell ref="R3:S3"/>
    <mergeCell ref="T3:U3"/>
    <mergeCell ref="V3:W3"/>
    <mergeCell ref="A1:Q1"/>
    <mergeCell ref="D3:E3"/>
    <mergeCell ref="F3:G3"/>
    <mergeCell ref="H3:I3"/>
    <mergeCell ref="J3:K3"/>
    <mergeCell ref="N3:O3"/>
    <mergeCell ref="P3:Q3"/>
    <mergeCell ref="L3:M3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8"/>
  <sheetViews>
    <sheetView zoomScaleNormal="100" workbookViewId="0">
      <pane ySplit="3" topLeftCell="A4" activePane="bottomLeft" state="frozen"/>
      <selection pane="bottomLeft" activeCell="P39" sqref="P39"/>
    </sheetView>
  </sheetViews>
  <sheetFormatPr defaultRowHeight="15" x14ac:dyDescent="0.25"/>
  <cols>
    <col min="1" max="1" width="16.5703125" customWidth="1"/>
    <col min="2" max="2" width="8.85546875" customWidth="1"/>
    <col min="3" max="3" width="9.42578125" bestFit="1" customWidth="1"/>
    <col min="4" max="4" width="9.42578125" style="34" bestFit="1" customWidth="1"/>
    <col min="5" max="5" width="9.42578125" bestFit="1" customWidth="1"/>
  </cols>
  <sheetData>
    <row r="1" spans="1:18" ht="21" thickBot="1" x14ac:dyDescent="0.35">
      <c r="A1" s="35" t="s">
        <v>55</v>
      </c>
      <c r="B1" s="41"/>
      <c r="C1" s="41"/>
      <c r="D1" s="8"/>
      <c r="E1" s="8"/>
      <c r="F1" s="8"/>
      <c r="G1" s="8"/>
      <c r="H1" s="8"/>
      <c r="I1" s="8"/>
      <c r="J1" s="8"/>
      <c r="K1" s="8"/>
      <c r="L1" s="9"/>
      <c r="M1" s="1"/>
      <c r="N1" s="1"/>
      <c r="O1" s="1"/>
    </row>
    <row r="2" spans="1:18" x14ac:dyDescent="0.25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x14ac:dyDescent="0.25">
      <c r="A3" s="10" t="s">
        <v>0</v>
      </c>
      <c r="B3" s="11" t="s">
        <v>1</v>
      </c>
      <c r="C3" s="11">
        <v>43353</v>
      </c>
      <c r="D3" s="11">
        <v>43381</v>
      </c>
      <c r="E3" s="11">
        <v>43416</v>
      </c>
      <c r="F3" s="11">
        <v>43444</v>
      </c>
      <c r="G3" s="11">
        <v>43479</v>
      </c>
      <c r="H3" s="11">
        <v>43507</v>
      </c>
      <c r="I3" s="11">
        <v>43535</v>
      </c>
      <c r="J3" s="11">
        <v>43563</v>
      </c>
      <c r="K3" s="11">
        <v>43598</v>
      </c>
      <c r="L3" s="11">
        <v>43626</v>
      </c>
      <c r="M3" s="11">
        <v>43654</v>
      </c>
      <c r="N3" s="11">
        <v>43689</v>
      </c>
      <c r="O3" s="11">
        <v>43717</v>
      </c>
      <c r="Q3" s="43"/>
      <c r="R3" t="s">
        <v>31</v>
      </c>
    </row>
    <row r="4" spans="1:18" x14ac:dyDescent="0.25">
      <c r="A4" s="29" t="s">
        <v>48</v>
      </c>
      <c r="B4" s="36">
        <f>SUM(C4:Q4)</f>
        <v>35</v>
      </c>
      <c r="C4" s="86"/>
      <c r="D4" s="73"/>
      <c r="E4" s="4"/>
      <c r="F4" s="4"/>
      <c r="G4" s="4"/>
      <c r="H4" s="4">
        <v>7</v>
      </c>
      <c r="I4" s="4">
        <v>7</v>
      </c>
      <c r="J4" s="4">
        <v>7</v>
      </c>
      <c r="K4" s="4">
        <v>7</v>
      </c>
      <c r="L4" s="4">
        <v>7</v>
      </c>
      <c r="M4" s="4"/>
      <c r="N4" s="4"/>
      <c r="O4" s="4"/>
      <c r="Q4" s="101"/>
    </row>
    <row r="5" spans="1:18" x14ac:dyDescent="0.25">
      <c r="A5" s="29" t="s">
        <v>50</v>
      </c>
      <c r="B5" s="36">
        <f>SUM(C5:Q5)</f>
        <v>14</v>
      </c>
      <c r="C5" s="86"/>
      <c r="D5" s="73">
        <v>7</v>
      </c>
      <c r="E5" s="73"/>
      <c r="F5" s="86"/>
      <c r="G5" s="86"/>
      <c r="H5" s="86">
        <v>7</v>
      </c>
      <c r="I5" s="86"/>
      <c r="J5" s="86"/>
      <c r="K5" s="86"/>
      <c r="L5" s="73"/>
      <c r="M5" s="73"/>
      <c r="N5" s="73"/>
      <c r="O5" s="73"/>
    </row>
    <row r="6" spans="1:18" x14ac:dyDescent="0.25">
      <c r="A6" s="29" t="s">
        <v>16</v>
      </c>
      <c r="B6" s="36">
        <f t="shared" ref="B6:B8" si="0">SUM(C6:O6)</f>
        <v>91</v>
      </c>
      <c r="C6" s="86">
        <v>7</v>
      </c>
      <c r="D6" s="73">
        <v>7</v>
      </c>
      <c r="E6" s="4">
        <v>7</v>
      </c>
      <c r="F6" s="4">
        <v>7</v>
      </c>
      <c r="G6" s="4">
        <v>7</v>
      </c>
      <c r="H6" s="4">
        <v>7</v>
      </c>
      <c r="I6" s="4">
        <v>7</v>
      </c>
      <c r="J6" s="4">
        <v>7</v>
      </c>
      <c r="K6" s="4">
        <v>7</v>
      </c>
      <c r="L6" s="4">
        <v>7</v>
      </c>
      <c r="M6" s="4">
        <v>7</v>
      </c>
      <c r="N6" s="4">
        <v>7</v>
      </c>
      <c r="O6" s="4">
        <v>7</v>
      </c>
    </row>
    <row r="7" spans="1:18" x14ac:dyDescent="0.25">
      <c r="A7" s="79" t="s">
        <v>39</v>
      </c>
      <c r="B7" s="36">
        <f t="shared" si="0"/>
        <v>91</v>
      </c>
      <c r="C7" s="86">
        <v>7</v>
      </c>
      <c r="D7" s="73">
        <v>7</v>
      </c>
      <c r="E7" s="73">
        <v>7</v>
      </c>
      <c r="F7" s="73">
        <v>7</v>
      </c>
      <c r="G7" s="73">
        <v>7</v>
      </c>
      <c r="H7" s="4">
        <v>7</v>
      </c>
      <c r="I7" s="4">
        <v>7</v>
      </c>
      <c r="J7" s="4">
        <v>7</v>
      </c>
      <c r="K7" s="4">
        <v>7</v>
      </c>
      <c r="L7" s="4">
        <v>7</v>
      </c>
      <c r="M7" s="4">
        <v>7</v>
      </c>
      <c r="N7" s="4">
        <v>7</v>
      </c>
      <c r="O7" s="4">
        <v>7</v>
      </c>
    </row>
    <row r="8" spans="1:18" x14ac:dyDescent="0.25">
      <c r="A8" s="79" t="s">
        <v>41</v>
      </c>
      <c r="B8" s="36">
        <f t="shared" si="0"/>
        <v>28</v>
      </c>
      <c r="C8" s="86">
        <v>7</v>
      </c>
      <c r="D8" s="73">
        <v>7</v>
      </c>
      <c r="E8" s="73">
        <v>7</v>
      </c>
      <c r="F8" s="73">
        <v>7</v>
      </c>
      <c r="G8" s="73"/>
      <c r="H8" s="4"/>
      <c r="I8" s="4"/>
      <c r="J8" s="4"/>
      <c r="K8" s="4"/>
      <c r="L8" s="4"/>
      <c r="M8" s="4"/>
      <c r="N8" s="4"/>
      <c r="O8" s="4"/>
    </row>
    <row r="9" spans="1:18" x14ac:dyDescent="0.25">
      <c r="A9" s="6" t="s">
        <v>53</v>
      </c>
      <c r="B9" s="36">
        <f>SUM(C9:O9)</f>
        <v>42</v>
      </c>
      <c r="C9" s="86">
        <v>7</v>
      </c>
      <c r="D9" s="73">
        <v>7</v>
      </c>
      <c r="E9" s="4"/>
      <c r="F9" s="86">
        <v>7</v>
      </c>
      <c r="G9" s="86">
        <v>7</v>
      </c>
      <c r="H9" s="87"/>
      <c r="I9" s="87"/>
      <c r="J9" s="92"/>
      <c r="K9" s="92">
        <v>7</v>
      </c>
      <c r="L9" s="73">
        <v>7</v>
      </c>
      <c r="M9" s="73"/>
      <c r="N9" s="73"/>
      <c r="O9" s="73"/>
    </row>
    <row r="10" spans="1:18" x14ac:dyDescent="0.25">
      <c r="A10" s="6" t="s">
        <v>72</v>
      </c>
      <c r="B10" s="36">
        <f t="shared" ref="B10:B38" si="1">SUM(C10:O10)</f>
        <v>0</v>
      </c>
      <c r="C10" s="86"/>
      <c r="D10" s="73"/>
      <c r="E10" s="4"/>
      <c r="F10" s="86"/>
      <c r="G10" s="86"/>
      <c r="H10" s="87"/>
      <c r="I10" s="87"/>
      <c r="J10" s="92"/>
      <c r="K10" s="92"/>
      <c r="L10" s="73"/>
      <c r="M10" s="73"/>
      <c r="N10" s="73"/>
      <c r="O10" s="73"/>
    </row>
    <row r="11" spans="1:18" x14ac:dyDescent="0.25">
      <c r="A11" s="6" t="s">
        <v>75</v>
      </c>
      <c r="B11" s="36">
        <f t="shared" si="1"/>
        <v>0</v>
      </c>
      <c r="C11" s="86"/>
      <c r="D11" s="73"/>
      <c r="E11" s="4"/>
      <c r="F11" s="86"/>
      <c r="G11" s="86"/>
      <c r="H11" s="87"/>
      <c r="I11" s="87"/>
      <c r="J11" s="92"/>
      <c r="K11" s="92"/>
      <c r="L11" s="73"/>
      <c r="M11" s="73"/>
      <c r="N11" s="73"/>
      <c r="O11" s="73"/>
    </row>
    <row r="12" spans="1:18" x14ac:dyDescent="0.25">
      <c r="A12" s="98" t="s">
        <v>71</v>
      </c>
      <c r="B12" s="36">
        <f>SUM(C12:Q12)</f>
        <v>56</v>
      </c>
      <c r="C12" s="86"/>
      <c r="D12" s="73"/>
      <c r="E12" s="4"/>
      <c r="F12" s="86"/>
      <c r="G12" s="86"/>
      <c r="H12" s="87"/>
      <c r="I12" s="87"/>
      <c r="J12" s="92">
        <v>7</v>
      </c>
      <c r="K12" s="92">
        <v>7</v>
      </c>
      <c r="L12" s="73"/>
      <c r="M12" s="73">
        <v>7</v>
      </c>
      <c r="N12" s="73">
        <v>7</v>
      </c>
      <c r="O12" s="73"/>
      <c r="Q12">
        <v>28</v>
      </c>
    </row>
    <row r="13" spans="1:18" x14ac:dyDescent="0.25">
      <c r="A13" s="6" t="s">
        <v>12</v>
      </c>
      <c r="B13" s="36">
        <f t="shared" si="1"/>
        <v>70</v>
      </c>
      <c r="C13" s="86"/>
      <c r="D13" s="73"/>
      <c r="E13" s="4">
        <v>7</v>
      </c>
      <c r="F13" s="4">
        <v>7</v>
      </c>
      <c r="G13" s="4">
        <v>7</v>
      </c>
      <c r="H13" s="4">
        <v>7</v>
      </c>
      <c r="I13" s="4">
        <v>7</v>
      </c>
      <c r="J13" s="4">
        <v>7</v>
      </c>
      <c r="K13" s="4"/>
      <c r="L13" s="4">
        <v>7</v>
      </c>
      <c r="M13" s="4">
        <v>7</v>
      </c>
      <c r="N13" s="4">
        <v>7</v>
      </c>
      <c r="O13" s="4">
        <v>7</v>
      </c>
    </row>
    <row r="14" spans="1:18" x14ac:dyDescent="0.25">
      <c r="A14" s="98" t="s">
        <v>70</v>
      </c>
      <c r="B14" s="36">
        <f>SUM(C14:Q14)</f>
        <v>49</v>
      </c>
      <c r="C14" s="86"/>
      <c r="D14" s="73"/>
      <c r="E14" s="4"/>
      <c r="F14" s="4"/>
      <c r="G14" s="4"/>
      <c r="H14" s="4">
        <v>7</v>
      </c>
      <c r="I14" s="4"/>
      <c r="J14" s="4">
        <v>7</v>
      </c>
      <c r="K14" s="4"/>
      <c r="L14" s="4">
        <v>7</v>
      </c>
      <c r="M14" s="4"/>
      <c r="N14" s="4"/>
      <c r="O14" s="4"/>
      <c r="Q14">
        <v>28</v>
      </c>
    </row>
    <row r="15" spans="1:18" x14ac:dyDescent="0.25">
      <c r="A15" s="6" t="s">
        <v>47</v>
      </c>
      <c r="B15" s="36">
        <f t="shared" si="1"/>
        <v>91</v>
      </c>
      <c r="C15" s="86">
        <v>7</v>
      </c>
      <c r="D15" s="73">
        <v>7</v>
      </c>
      <c r="E15" s="4">
        <v>7</v>
      </c>
      <c r="F15" s="4">
        <v>7</v>
      </c>
      <c r="G15" s="4">
        <v>7</v>
      </c>
      <c r="H15" s="4">
        <v>7</v>
      </c>
      <c r="I15" s="4">
        <v>7</v>
      </c>
      <c r="J15" s="4">
        <v>7</v>
      </c>
      <c r="K15" s="4">
        <v>7</v>
      </c>
      <c r="L15" s="4">
        <v>7</v>
      </c>
      <c r="M15" s="4">
        <v>7</v>
      </c>
      <c r="N15" s="4">
        <v>7</v>
      </c>
      <c r="O15" s="4">
        <v>7</v>
      </c>
    </row>
    <row r="16" spans="1:18" x14ac:dyDescent="0.25">
      <c r="A16" s="6" t="s">
        <v>44</v>
      </c>
      <c r="B16" s="36">
        <f t="shared" si="1"/>
        <v>21</v>
      </c>
      <c r="C16" s="4">
        <v>7</v>
      </c>
      <c r="D16" s="4"/>
      <c r="E16" s="4">
        <v>7</v>
      </c>
      <c r="F16" s="87"/>
      <c r="G16" s="87"/>
      <c r="H16" s="87"/>
      <c r="I16" s="87"/>
      <c r="J16" s="87"/>
      <c r="K16" s="87">
        <v>7</v>
      </c>
      <c r="L16" s="4"/>
      <c r="M16" s="4"/>
      <c r="N16" s="4"/>
      <c r="O16" s="4"/>
    </row>
    <row r="17" spans="1:17" x14ac:dyDescent="0.25">
      <c r="A17" s="6" t="s">
        <v>45</v>
      </c>
      <c r="B17" s="36">
        <f t="shared" si="1"/>
        <v>28</v>
      </c>
      <c r="C17" s="4">
        <v>7</v>
      </c>
      <c r="D17" s="4">
        <v>7</v>
      </c>
      <c r="E17" s="4"/>
      <c r="F17" s="87"/>
      <c r="G17" s="87"/>
      <c r="H17" s="87"/>
      <c r="I17" s="87">
        <v>7</v>
      </c>
      <c r="J17" s="87"/>
      <c r="K17" s="87"/>
      <c r="L17" s="4"/>
      <c r="M17" s="4">
        <v>7</v>
      </c>
      <c r="N17" s="4"/>
      <c r="O17" s="4"/>
    </row>
    <row r="18" spans="1:17" x14ac:dyDescent="0.25">
      <c r="A18" s="6" t="s">
        <v>49</v>
      </c>
      <c r="B18" s="36">
        <f t="shared" si="1"/>
        <v>70</v>
      </c>
      <c r="C18" s="86"/>
      <c r="D18" s="73"/>
      <c r="E18" s="4"/>
      <c r="F18" s="86">
        <v>7</v>
      </c>
      <c r="G18" s="86">
        <v>7</v>
      </c>
      <c r="H18" s="87">
        <v>7</v>
      </c>
      <c r="I18" s="86">
        <v>7</v>
      </c>
      <c r="J18" s="92">
        <v>7</v>
      </c>
      <c r="K18" s="92">
        <v>7</v>
      </c>
      <c r="L18" s="73">
        <v>7</v>
      </c>
      <c r="M18" s="73">
        <v>7</v>
      </c>
      <c r="N18" s="73">
        <v>7</v>
      </c>
      <c r="O18" s="73">
        <v>7</v>
      </c>
    </row>
    <row r="19" spans="1:17" x14ac:dyDescent="0.25">
      <c r="A19" s="29" t="s">
        <v>14</v>
      </c>
      <c r="B19" s="36">
        <f t="shared" si="1"/>
        <v>42</v>
      </c>
      <c r="C19" s="86">
        <v>7</v>
      </c>
      <c r="D19" s="73"/>
      <c r="E19" s="4"/>
      <c r="F19" s="87">
        <v>7</v>
      </c>
      <c r="G19" s="87">
        <v>7</v>
      </c>
      <c r="H19" s="87">
        <v>7</v>
      </c>
      <c r="I19" s="87"/>
      <c r="J19" s="87"/>
      <c r="K19" s="87"/>
      <c r="L19" s="4"/>
      <c r="M19" s="4">
        <v>7</v>
      </c>
      <c r="N19" s="4">
        <v>7</v>
      </c>
      <c r="O19" s="4"/>
    </row>
    <row r="20" spans="1:17" x14ac:dyDescent="0.25">
      <c r="A20" s="6" t="s">
        <v>10</v>
      </c>
      <c r="B20" s="36">
        <f t="shared" si="1"/>
        <v>77</v>
      </c>
      <c r="C20" s="86">
        <v>7</v>
      </c>
      <c r="D20" s="73">
        <v>7</v>
      </c>
      <c r="E20" s="4">
        <v>7</v>
      </c>
      <c r="F20" s="87">
        <v>7</v>
      </c>
      <c r="G20" s="87">
        <v>7</v>
      </c>
      <c r="H20" s="87">
        <v>7</v>
      </c>
      <c r="I20" s="87"/>
      <c r="J20" s="87">
        <v>7</v>
      </c>
      <c r="K20" s="87">
        <v>7</v>
      </c>
      <c r="L20" s="4">
        <v>7</v>
      </c>
      <c r="M20" s="4">
        <v>7</v>
      </c>
      <c r="N20" s="4">
        <v>7</v>
      </c>
      <c r="O20" s="4"/>
    </row>
    <row r="21" spans="1:17" x14ac:dyDescent="0.25">
      <c r="A21" s="5" t="s">
        <v>8</v>
      </c>
      <c r="B21" s="36">
        <f t="shared" si="1"/>
        <v>77</v>
      </c>
      <c r="C21" s="86">
        <v>7</v>
      </c>
      <c r="D21" s="73"/>
      <c r="E21" s="4">
        <v>7</v>
      </c>
      <c r="F21" s="87">
        <v>7</v>
      </c>
      <c r="G21" s="87"/>
      <c r="H21" s="87">
        <v>7</v>
      </c>
      <c r="I21" s="87">
        <v>7</v>
      </c>
      <c r="J21" s="87">
        <v>7</v>
      </c>
      <c r="K21" s="87">
        <v>7</v>
      </c>
      <c r="L21" s="4">
        <v>7</v>
      </c>
      <c r="M21" s="4">
        <v>7</v>
      </c>
      <c r="N21" s="4">
        <v>7</v>
      </c>
      <c r="O21" s="4">
        <v>7</v>
      </c>
    </row>
    <row r="22" spans="1:17" x14ac:dyDescent="0.25">
      <c r="A22" s="5" t="s">
        <v>37</v>
      </c>
      <c r="B22" s="36">
        <f t="shared" si="1"/>
        <v>21</v>
      </c>
      <c r="C22" s="86">
        <v>7</v>
      </c>
      <c r="D22" s="73"/>
      <c r="E22" s="4"/>
      <c r="F22" s="87"/>
      <c r="G22" s="87"/>
      <c r="H22" s="87">
        <v>7</v>
      </c>
      <c r="I22" s="87">
        <v>7</v>
      </c>
      <c r="J22" s="87"/>
      <c r="K22" s="87"/>
      <c r="L22" s="4"/>
      <c r="M22" s="4"/>
      <c r="N22" s="4"/>
      <c r="O22" s="4"/>
    </row>
    <row r="23" spans="1:17" x14ac:dyDescent="0.25">
      <c r="A23" s="5" t="s">
        <v>29</v>
      </c>
      <c r="B23" s="36">
        <f t="shared" si="1"/>
        <v>21</v>
      </c>
      <c r="C23" s="86">
        <v>7</v>
      </c>
      <c r="D23" s="73">
        <v>7</v>
      </c>
      <c r="E23" s="4">
        <v>7</v>
      </c>
      <c r="F23" s="87"/>
      <c r="G23" s="87"/>
      <c r="H23" s="87"/>
      <c r="I23" s="87"/>
      <c r="J23" s="87"/>
      <c r="K23" s="87"/>
      <c r="L23" s="4"/>
      <c r="M23" s="4"/>
      <c r="N23" s="4"/>
      <c r="O23" s="4"/>
    </row>
    <row r="24" spans="1:17" x14ac:dyDescent="0.25">
      <c r="A24" s="5" t="s">
        <v>54</v>
      </c>
      <c r="B24" s="36">
        <f t="shared" si="1"/>
        <v>49</v>
      </c>
      <c r="C24" s="86">
        <v>7</v>
      </c>
      <c r="D24" s="73">
        <v>7</v>
      </c>
      <c r="E24" s="4">
        <v>7</v>
      </c>
      <c r="F24" s="87">
        <v>7</v>
      </c>
      <c r="G24" s="87">
        <v>7</v>
      </c>
      <c r="H24" s="87">
        <v>7</v>
      </c>
      <c r="I24" s="87">
        <v>7</v>
      </c>
      <c r="J24" s="87"/>
      <c r="K24" s="87"/>
      <c r="L24" s="4"/>
      <c r="M24" s="4"/>
      <c r="N24" s="4"/>
      <c r="O24" s="4"/>
    </row>
    <row r="25" spans="1:17" x14ac:dyDescent="0.25">
      <c r="A25" s="98" t="s">
        <v>68</v>
      </c>
      <c r="B25" s="36">
        <f>SUM(C25:Q25)</f>
        <v>49</v>
      </c>
      <c r="C25" s="86"/>
      <c r="D25" s="73"/>
      <c r="E25" s="4"/>
      <c r="F25" s="87"/>
      <c r="G25" s="87">
        <v>7</v>
      </c>
      <c r="H25" s="87">
        <v>7</v>
      </c>
      <c r="I25" s="86">
        <v>7</v>
      </c>
      <c r="J25" s="86"/>
      <c r="K25" s="86"/>
      <c r="L25" s="73"/>
      <c r="M25" s="73"/>
      <c r="N25" s="73"/>
      <c r="O25" s="73"/>
      <c r="Q25">
        <v>28</v>
      </c>
    </row>
    <row r="26" spans="1:17" x14ac:dyDescent="0.25">
      <c r="A26" s="29" t="s">
        <v>51</v>
      </c>
      <c r="B26" s="36">
        <f>SUM(C26:O26)</f>
        <v>49</v>
      </c>
      <c r="C26" s="87"/>
      <c r="D26" s="20">
        <v>7</v>
      </c>
      <c r="E26" s="20"/>
      <c r="F26" s="91">
        <v>7</v>
      </c>
      <c r="G26" s="91"/>
      <c r="H26" s="91">
        <v>7</v>
      </c>
      <c r="I26" s="91">
        <v>7</v>
      </c>
      <c r="J26" s="91"/>
      <c r="K26" s="91">
        <v>7</v>
      </c>
      <c r="L26" s="20">
        <v>7</v>
      </c>
      <c r="M26" s="20"/>
      <c r="N26" s="20"/>
      <c r="O26" s="7">
        <v>7</v>
      </c>
    </row>
    <row r="27" spans="1:17" x14ac:dyDescent="0.25">
      <c r="A27" s="6" t="s">
        <v>7</v>
      </c>
      <c r="B27" s="36">
        <f t="shared" si="1"/>
        <v>91</v>
      </c>
      <c r="C27" s="86">
        <v>7</v>
      </c>
      <c r="D27" s="73">
        <v>7</v>
      </c>
      <c r="E27" s="4">
        <v>7</v>
      </c>
      <c r="F27" s="87">
        <v>7</v>
      </c>
      <c r="G27" s="87">
        <v>7</v>
      </c>
      <c r="H27" s="87">
        <v>7</v>
      </c>
      <c r="I27" s="87">
        <v>7</v>
      </c>
      <c r="J27" s="87">
        <v>7</v>
      </c>
      <c r="K27" s="87">
        <v>7</v>
      </c>
      <c r="L27" s="4">
        <v>7</v>
      </c>
      <c r="M27" s="4">
        <v>7</v>
      </c>
      <c r="N27" s="4">
        <v>7</v>
      </c>
      <c r="O27" s="4">
        <v>7</v>
      </c>
    </row>
    <row r="28" spans="1:17" x14ac:dyDescent="0.25">
      <c r="A28" s="6" t="s">
        <v>74</v>
      </c>
      <c r="B28" s="36">
        <f t="shared" si="1"/>
        <v>7</v>
      </c>
      <c r="C28" s="86"/>
      <c r="D28" s="73"/>
      <c r="E28" s="4"/>
      <c r="F28" s="87"/>
      <c r="G28" s="87"/>
      <c r="H28" s="87"/>
      <c r="I28" s="87"/>
      <c r="J28" s="87"/>
      <c r="K28" s="87">
        <v>7</v>
      </c>
      <c r="L28" s="73"/>
      <c r="M28" s="73"/>
      <c r="N28" s="73"/>
      <c r="O28" s="73"/>
    </row>
    <row r="29" spans="1:17" x14ac:dyDescent="0.25">
      <c r="A29" s="29" t="s">
        <v>52</v>
      </c>
      <c r="B29" s="36">
        <f>SUM(C29:O29)</f>
        <v>91</v>
      </c>
      <c r="C29" s="87">
        <v>7</v>
      </c>
      <c r="D29" s="20">
        <v>7</v>
      </c>
      <c r="E29" s="20">
        <v>7</v>
      </c>
      <c r="F29" s="91">
        <v>7</v>
      </c>
      <c r="G29" s="91">
        <v>7</v>
      </c>
      <c r="H29" s="91">
        <v>7</v>
      </c>
      <c r="I29" s="91">
        <v>7</v>
      </c>
      <c r="J29" s="91">
        <v>7</v>
      </c>
      <c r="K29" s="91">
        <v>7</v>
      </c>
      <c r="L29" s="20">
        <v>7</v>
      </c>
      <c r="M29" s="20">
        <v>7</v>
      </c>
      <c r="N29" s="20">
        <v>7</v>
      </c>
      <c r="O29" s="7">
        <v>7</v>
      </c>
    </row>
    <row r="30" spans="1:17" x14ac:dyDescent="0.25">
      <c r="A30" s="98" t="s">
        <v>67</v>
      </c>
      <c r="B30" s="36">
        <f>SUM(C30:Q30)</f>
        <v>56</v>
      </c>
      <c r="C30" s="86"/>
      <c r="D30" s="73"/>
      <c r="E30" s="4"/>
      <c r="F30" s="87"/>
      <c r="G30" s="87"/>
      <c r="H30" s="91">
        <v>7</v>
      </c>
      <c r="I30" s="91">
        <v>7</v>
      </c>
      <c r="J30" s="91">
        <v>7</v>
      </c>
      <c r="K30" s="91">
        <v>7</v>
      </c>
      <c r="L30" s="73"/>
      <c r="M30" s="73"/>
      <c r="N30" s="73"/>
      <c r="O30" s="73"/>
      <c r="Q30">
        <v>28</v>
      </c>
    </row>
    <row r="31" spans="1:17" x14ac:dyDescent="0.25">
      <c r="A31" s="6" t="s">
        <v>36</v>
      </c>
      <c r="B31" s="36">
        <f t="shared" si="1"/>
        <v>91</v>
      </c>
      <c r="C31" s="86">
        <v>7</v>
      </c>
      <c r="D31" s="73">
        <v>7</v>
      </c>
      <c r="E31" s="4">
        <v>7</v>
      </c>
      <c r="F31" s="87">
        <v>7</v>
      </c>
      <c r="G31" s="87">
        <v>7</v>
      </c>
      <c r="H31" s="87">
        <v>7</v>
      </c>
      <c r="I31" s="86">
        <v>7</v>
      </c>
      <c r="J31" s="86">
        <v>7</v>
      </c>
      <c r="K31" s="86">
        <v>7</v>
      </c>
      <c r="L31" s="73">
        <v>7</v>
      </c>
      <c r="M31" s="73">
        <v>7</v>
      </c>
      <c r="N31" s="73">
        <v>7</v>
      </c>
      <c r="O31" s="73">
        <v>7</v>
      </c>
    </row>
    <row r="32" spans="1:17" x14ac:dyDescent="0.25">
      <c r="A32" s="98" t="s">
        <v>73</v>
      </c>
      <c r="B32" s="36">
        <f>SUM(C32:Q32)</f>
        <v>70</v>
      </c>
      <c r="C32" s="86">
        <v>7</v>
      </c>
      <c r="D32" s="73"/>
      <c r="E32" s="4"/>
      <c r="F32" s="87"/>
      <c r="G32" s="87"/>
      <c r="H32" s="87">
        <v>7</v>
      </c>
      <c r="I32" s="86">
        <v>7</v>
      </c>
      <c r="J32" s="86">
        <v>7</v>
      </c>
      <c r="K32" s="86"/>
      <c r="L32" s="73">
        <v>7</v>
      </c>
      <c r="M32" s="73"/>
      <c r="N32" s="73"/>
      <c r="O32" s="73">
        <v>7</v>
      </c>
      <c r="Q32">
        <v>28</v>
      </c>
    </row>
    <row r="33" spans="1:17" x14ac:dyDescent="0.25">
      <c r="A33" s="29" t="s">
        <v>6</v>
      </c>
      <c r="B33" s="36">
        <f t="shared" si="1"/>
        <v>63</v>
      </c>
      <c r="C33" s="86"/>
      <c r="D33" s="73"/>
      <c r="E33" s="4">
        <v>7</v>
      </c>
      <c r="F33" s="87">
        <v>7</v>
      </c>
      <c r="G33" s="87">
        <v>7</v>
      </c>
      <c r="H33" s="87">
        <v>7</v>
      </c>
      <c r="I33" s="86">
        <v>7</v>
      </c>
      <c r="J33" s="86"/>
      <c r="K33" s="86">
        <v>7</v>
      </c>
      <c r="L33" s="73"/>
      <c r="M33" s="73">
        <v>7</v>
      </c>
      <c r="N33" s="73">
        <v>7</v>
      </c>
      <c r="O33" s="73">
        <v>7</v>
      </c>
    </row>
    <row r="34" spans="1:17" x14ac:dyDescent="0.25">
      <c r="A34" s="29" t="s">
        <v>42</v>
      </c>
      <c r="B34" s="36">
        <f t="shared" si="1"/>
        <v>21</v>
      </c>
      <c r="C34" s="86"/>
      <c r="D34" s="73"/>
      <c r="E34" s="73">
        <v>7</v>
      </c>
      <c r="F34" s="86">
        <v>7</v>
      </c>
      <c r="G34" s="86"/>
      <c r="H34" s="86"/>
      <c r="I34" s="86"/>
      <c r="J34" s="86"/>
      <c r="K34" s="86">
        <v>7</v>
      </c>
      <c r="L34" s="73"/>
      <c r="M34" s="73"/>
      <c r="N34" s="73"/>
      <c r="O34" s="73"/>
    </row>
    <row r="35" spans="1:17" x14ac:dyDescent="0.25">
      <c r="A35" s="29" t="s">
        <v>43</v>
      </c>
      <c r="B35" s="36">
        <f t="shared" si="1"/>
        <v>77</v>
      </c>
      <c r="C35" s="86"/>
      <c r="D35" s="73">
        <v>7</v>
      </c>
      <c r="E35" s="73">
        <v>7</v>
      </c>
      <c r="F35" s="86">
        <v>7</v>
      </c>
      <c r="G35" s="86">
        <v>7</v>
      </c>
      <c r="H35" s="87"/>
      <c r="I35" s="87">
        <v>7</v>
      </c>
      <c r="J35" s="86">
        <v>7</v>
      </c>
      <c r="K35" s="86">
        <v>7</v>
      </c>
      <c r="L35" s="73">
        <v>7</v>
      </c>
      <c r="M35" s="73">
        <v>7</v>
      </c>
      <c r="N35" s="73">
        <v>7</v>
      </c>
      <c r="O35" s="73">
        <v>7</v>
      </c>
    </row>
    <row r="36" spans="1:17" x14ac:dyDescent="0.25">
      <c r="A36" s="97" t="s">
        <v>66</v>
      </c>
      <c r="B36" s="36">
        <f>SUM(C36:Q36)</f>
        <v>56</v>
      </c>
      <c r="C36" s="87"/>
      <c r="D36" s="20"/>
      <c r="E36" s="20"/>
      <c r="F36" s="91"/>
      <c r="G36" s="91"/>
      <c r="H36" s="91">
        <v>7</v>
      </c>
      <c r="I36" s="91">
        <v>7</v>
      </c>
      <c r="J36" s="91">
        <v>7</v>
      </c>
      <c r="K36" s="91">
        <v>7</v>
      </c>
      <c r="L36" s="20"/>
      <c r="M36" s="20"/>
      <c r="N36" s="20"/>
      <c r="O36" s="7"/>
      <c r="Q36">
        <v>28</v>
      </c>
    </row>
    <row r="37" spans="1:17" x14ac:dyDescent="0.25">
      <c r="A37" s="6" t="s">
        <v>11</v>
      </c>
      <c r="B37" s="36">
        <f t="shared" si="1"/>
        <v>91</v>
      </c>
      <c r="C37" s="86">
        <v>7</v>
      </c>
      <c r="D37" s="4">
        <v>7</v>
      </c>
      <c r="E37" s="4">
        <v>7</v>
      </c>
      <c r="F37" s="87">
        <v>7</v>
      </c>
      <c r="G37" s="87">
        <v>7</v>
      </c>
      <c r="H37" s="87">
        <v>7</v>
      </c>
      <c r="I37" s="87">
        <v>7</v>
      </c>
      <c r="J37" s="87">
        <v>7</v>
      </c>
      <c r="K37" s="87">
        <v>7</v>
      </c>
      <c r="L37" s="4">
        <v>7</v>
      </c>
      <c r="M37" s="4">
        <v>7</v>
      </c>
      <c r="N37" s="4">
        <v>7</v>
      </c>
      <c r="O37" s="4">
        <v>7</v>
      </c>
    </row>
    <row r="38" spans="1:17" x14ac:dyDescent="0.25">
      <c r="A38" s="50" t="s">
        <v>40</v>
      </c>
      <c r="B38" s="102">
        <f t="shared" si="1"/>
        <v>84</v>
      </c>
      <c r="C38" s="87">
        <v>7</v>
      </c>
      <c r="D38" s="4">
        <v>7</v>
      </c>
      <c r="E38" s="4">
        <v>7</v>
      </c>
      <c r="F38" s="87">
        <v>7</v>
      </c>
      <c r="G38" s="87">
        <v>7</v>
      </c>
      <c r="H38" s="87">
        <v>7</v>
      </c>
      <c r="I38" s="87">
        <v>7</v>
      </c>
      <c r="J38" s="87">
        <v>7</v>
      </c>
      <c r="K38" s="87">
        <v>7</v>
      </c>
      <c r="L38" s="4">
        <v>7</v>
      </c>
      <c r="M38" s="4">
        <v>7</v>
      </c>
      <c r="N38" s="4">
        <v>7</v>
      </c>
      <c r="O38" s="4"/>
    </row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3"/>
  <sheetViews>
    <sheetView zoomScaleNormal="100" workbookViewId="0">
      <pane ySplit="1" topLeftCell="A5" activePane="bottomLeft" state="frozen"/>
      <selection pane="bottomLeft" activeCell="J34" sqref="J34"/>
    </sheetView>
  </sheetViews>
  <sheetFormatPr defaultRowHeight="15" x14ac:dyDescent="0.25"/>
  <cols>
    <col min="1" max="1" width="16.85546875" bestFit="1" customWidth="1"/>
    <col min="2" max="2" width="11.42578125" style="34" bestFit="1" customWidth="1"/>
    <col min="3" max="3" width="14.5703125" bestFit="1" customWidth="1"/>
    <col min="4" max="4" width="18.140625" bestFit="1" customWidth="1"/>
    <col min="5" max="5" width="11.5703125" bestFit="1" customWidth="1"/>
    <col min="6" max="6" width="16" bestFit="1" customWidth="1"/>
    <col min="7" max="7" width="16.42578125" style="34" bestFit="1" customWidth="1"/>
    <col min="8" max="8" width="9.5703125" bestFit="1" customWidth="1"/>
  </cols>
  <sheetData>
    <row r="1" spans="1:7" x14ac:dyDescent="0.25">
      <c r="A1" s="32" t="s">
        <v>20</v>
      </c>
      <c r="B1" s="33" t="s">
        <v>26</v>
      </c>
      <c r="C1" s="32" t="s">
        <v>27</v>
      </c>
      <c r="D1" s="32" t="s">
        <v>28</v>
      </c>
      <c r="E1" s="33" t="s">
        <v>30</v>
      </c>
      <c r="F1" s="32" t="s">
        <v>21</v>
      </c>
      <c r="G1" s="33" t="s">
        <v>24</v>
      </c>
    </row>
    <row r="2" spans="1:7" x14ac:dyDescent="0.25">
      <c r="A2" s="38" t="s">
        <v>48</v>
      </c>
      <c r="B2" s="4">
        <f>D2+C2</f>
        <v>157</v>
      </c>
      <c r="C2" s="40">
        <f>VLOOKUP(A2,'Meeting Points'!$A$4:$B$104,2,FALSE)</f>
        <v>35</v>
      </c>
      <c r="D2" s="4">
        <f>VLOOKUP(A2,'Tournament Points'!$A$6:$C$43,3,FALSE)</f>
        <v>122</v>
      </c>
      <c r="E2" s="20">
        <f>VLOOKUP(A2,'Tournament Points'!$A$6:$C$43,2,FALSE)</f>
        <v>15.32</v>
      </c>
      <c r="F2" s="20" t="s">
        <v>23</v>
      </c>
      <c r="G2" s="82"/>
    </row>
    <row r="3" spans="1:7" x14ac:dyDescent="0.25">
      <c r="A3" s="31" t="s">
        <v>50</v>
      </c>
      <c r="B3" s="4">
        <f>D3+C3</f>
        <v>21</v>
      </c>
      <c r="C3" s="40">
        <f>VLOOKUP(A3,'Meeting Points'!$A$4:$B$104,2,FALSE)</f>
        <v>14</v>
      </c>
      <c r="D3" s="4">
        <f>VLOOKUP(A3,'Tournament Points'!$A$6:$C$43,3,FALSE)</f>
        <v>7</v>
      </c>
      <c r="E3" s="20">
        <f>VLOOKUP(A3,'Tournament Points'!$A$6:$C$43,2,FALSE)</f>
        <v>0</v>
      </c>
      <c r="F3" s="20" t="s">
        <v>22</v>
      </c>
      <c r="G3" s="81"/>
    </row>
    <row r="4" spans="1:7" x14ac:dyDescent="0.25">
      <c r="A4" s="31" t="s">
        <v>16</v>
      </c>
      <c r="B4" s="4">
        <f>D4+C4</f>
        <v>316</v>
      </c>
      <c r="C4" s="40">
        <f>VLOOKUP(A4,'Meeting Points'!$A$4:$B$104,2,FALSE)</f>
        <v>91</v>
      </c>
      <c r="D4" s="4">
        <f>VLOOKUP(A4,'Tournament Points'!$A$6:$C$43,3,FALSE)</f>
        <v>225</v>
      </c>
      <c r="E4" s="20">
        <f>VLOOKUP(A4,'Tournament Points'!$A$6:$C$43,2,FALSE)</f>
        <v>14.62</v>
      </c>
      <c r="F4" s="20" t="s">
        <v>23</v>
      </c>
      <c r="G4" s="81"/>
    </row>
    <row r="5" spans="1:7" x14ac:dyDescent="0.25">
      <c r="A5" s="31" t="s">
        <v>39</v>
      </c>
      <c r="B5" s="4">
        <f t="shared" ref="B5:B38" si="0">D5+C5</f>
        <v>140</v>
      </c>
      <c r="C5" s="40">
        <f>VLOOKUP(A5,'Meeting Points'!$A$4:$B$104,2,FALSE)</f>
        <v>91</v>
      </c>
      <c r="D5" s="4">
        <f>VLOOKUP(A5,'Tournament Points'!$A$6:$C$43,3,FALSE)</f>
        <v>49</v>
      </c>
      <c r="E5" s="20">
        <f>VLOOKUP(A5,'Tournament Points'!$A$6:$C$43,2,FALSE)</f>
        <v>1.36</v>
      </c>
      <c r="F5" s="20" t="s">
        <v>22</v>
      </c>
      <c r="G5" s="81"/>
    </row>
    <row r="6" spans="1:7" x14ac:dyDescent="0.25">
      <c r="A6" s="31" t="s">
        <v>41</v>
      </c>
      <c r="B6" s="4">
        <f t="shared" si="0"/>
        <v>192</v>
      </c>
      <c r="C6" s="40">
        <f>VLOOKUP(A6,'Meeting Points'!$A$4:$B$104,2,FALSE)</f>
        <v>28</v>
      </c>
      <c r="D6" s="4">
        <f>VLOOKUP(A6,'Tournament Points'!$A$6:$C$43,3,FALSE)</f>
        <v>164</v>
      </c>
      <c r="E6" s="20">
        <f>VLOOKUP(A6,'Tournament Points'!$A$6:$C$43,2,FALSE)</f>
        <v>16.760000000000002</v>
      </c>
      <c r="F6" s="20" t="s">
        <v>23</v>
      </c>
      <c r="G6" s="81"/>
    </row>
    <row r="7" spans="1:7" x14ac:dyDescent="0.25">
      <c r="A7" s="31" t="s">
        <v>53</v>
      </c>
      <c r="B7" s="4">
        <f>D7+C7</f>
        <v>89</v>
      </c>
      <c r="C7" s="40">
        <f>VLOOKUP(A7,'Meeting Points'!$A$4:$B$104,2,FALSE)</f>
        <v>42</v>
      </c>
      <c r="D7" s="4">
        <f>VLOOKUP(A7,'Tournament Points'!$A$6:$C$43,3,FALSE)</f>
        <v>47</v>
      </c>
      <c r="E7" s="20">
        <f>VLOOKUP(A7,'Tournament Points'!$A$6:$C$43,2,FALSE)</f>
        <v>3.52</v>
      </c>
      <c r="F7" s="20" t="s">
        <v>22</v>
      </c>
      <c r="G7" s="81"/>
    </row>
    <row r="8" spans="1:7" x14ac:dyDescent="0.25">
      <c r="A8" s="31" t="s">
        <v>72</v>
      </c>
      <c r="B8" s="4">
        <f>D8+C8</f>
        <v>0</v>
      </c>
      <c r="C8" s="40">
        <f>VLOOKUP(A8,'Meeting Points'!$A$4:$B$104,2,FALSE)</f>
        <v>0</v>
      </c>
      <c r="D8" s="4">
        <f>VLOOKUP(A8,'Tournament Points'!$A$6:$C$43,3,FALSE)</f>
        <v>0</v>
      </c>
      <c r="E8" s="20">
        <f>VLOOKUP(A8,'Tournament Points'!$A$6:$C$43,2,FALSE)</f>
        <v>0</v>
      </c>
      <c r="F8" s="20" t="s">
        <v>23</v>
      </c>
      <c r="G8" s="81"/>
    </row>
    <row r="9" spans="1:7" x14ac:dyDescent="0.25">
      <c r="A9" s="31" t="s">
        <v>75</v>
      </c>
      <c r="B9" s="4">
        <f t="shared" ref="B9" si="1">D9+C9</f>
        <v>0</v>
      </c>
      <c r="C9" s="40">
        <f>VLOOKUP(A9,'Meeting Points'!$A$4:$B$104,2,FALSE)</f>
        <v>0</v>
      </c>
      <c r="D9" s="4">
        <f>VLOOKUP(A9,'Tournament Points'!$A$6:$C$43,3,FALSE)</f>
        <v>0</v>
      </c>
      <c r="E9" s="20">
        <f>VLOOKUP(A9,'Tournament Points'!$A$6:$C$43,2,FALSE)</f>
        <v>0</v>
      </c>
      <c r="F9" s="20" t="s">
        <v>22</v>
      </c>
      <c r="G9" s="81"/>
    </row>
    <row r="10" spans="1:7" x14ac:dyDescent="0.25">
      <c r="A10" s="31" t="s">
        <v>71</v>
      </c>
      <c r="B10" s="4">
        <f>D10+C10</f>
        <v>125</v>
      </c>
      <c r="C10" s="40">
        <f>VLOOKUP(A10,'Meeting Points'!$A$4:$B$104,2,FALSE)</f>
        <v>56</v>
      </c>
      <c r="D10" s="4">
        <f>VLOOKUP(A10,'Tournament Points'!$A$6:$C$43,3,FALSE)</f>
        <v>69</v>
      </c>
      <c r="E10" s="20">
        <f>VLOOKUP(A10,'Tournament Points'!$A$6:$C$43,2,FALSE)</f>
        <v>11.64</v>
      </c>
      <c r="F10" s="20" t="s">
        <v>23</v>
      </c>
      <c r="G10" s="81"/>
    </row>
    <row r="11" spans="1:7" x14ac:dyDescent="0.25">
      <c r="A11" s="31" t="s">
        <v>12</v>
      </c>
      <c r="B11" s="4">
        <f t="shared" si="0"/>
        <v>70</v>
      </c>
      <c r="C11" s="40">
        <f>VLOOKUP(A11,'Meeting Points'!$A$4:$B$104,2,FALSE)</f>
        <v>70</v>
      </c>
      <c r="D11" s="4">
        <f>VLOOKUP(A11,'Tournament Points'!$A$6:$C$43,3,FALSE)</f>
        <v>0</v>
      </c>
      <c r="E11" s="20">
        <f>VLOOKUP(A11,'Tournament Points'!$A$6:$C$43,2,FALSE)</f>
        <v>0</v>
      </c>
      <c r="F11" s="20" t="s">
        <v>23</v>
      </c>
      <c r="G11" s="81"/>
    </row>
    <row r="12" spans="1:7" x14ac:dyDescent="0.25">
      <c r="A12" s="31" t="s">
        <v>70</v>
      </c>
      <c r="B12" s="4">
        <f>D12+C12</f>
        <v>121</v>
      </c>
      <c r="C12" s="40">
        <f>VLOOKUP(A12,'Meeting Points'!$A$4:$B$104,2,FALSE)</f>
        <v>49</v>
      </c>
      <c r="D12" s="4">
        <f>VLOOKUP(A12,'Tournament Points'!$A$6:$C$43,3,FALSE)</f>
        <v>72</v>
      </c>
      <c r="E12" s="20">
        <f>VLOOKUP(A12,'Tournament Points'!$A$6:$C$43,2,FALSE)</f>
        <v>3.64</v>
      </c>
      <c r="F12" s="20" t="s">
        <v>23</v>
      </c>
      <c r="G12" s="81"/>
    </row>
    <row r="13" spans="1:7" x14ac:dyDescent="0.25">
      <c r="A13" s="31" t="s">
        <v>47</v>
      </c>
      <c r="B13" s="4">
        <f>D13+C13</f>
        <v>296</v>
      </c>
      <c r="C13" s="40">
        <f>VLOOKUP(A13,'Meeting Points'!$A$4:$B$104,2,FALSE)</f>
        <v>91</v>
      </c>
      <c r="D13" s="4">
        <f>VLOOKUP(A13,'Tournament Points'!$A$6:$C$43,3,FALSE)</f>
        <v>205</v>
      </c>
      <c r="E13" s="20">
        <f>VLOOKUP(A13,'Tournament Points'!$A$6:$C$43,2,FALSE)</f>
        <v>24.81</v>
      </c>
      <c r="F13" s="20" t="s">
        <v>23</v>
      </c>
      <c r="G13" s="81"/>
    </row>
    <row r="14" spans="1:7" x14ac:dyDescent="0.25">
      <c r="A14" s="31" t="s">
        <v>44</v>
      </c>
      <c r="B14" s="4">
        <f>D14+C14</f>
        <v>58</v>
      </c>
      <c r="C14" s="40">
        <f>VLOOKUP(A14,'Meeting Points'!$A$4:$B$104,2,FALSE)</f>
        <v>21</v>
      </c>
      <c r="D14" s="4">
        <f>VLOOKUP(A14,'Tournament Points'!$A$6:$C$43,3,FALSE)</f>
        <v>37</v>
      </c>
      <c r="E14" s="20">
        <f>VLOOKUP(A14,'Tournament Points'!$A$6:$C$43,2,FALSE)</f>
        <v>2.11</v>
      </c>
      <c r="F14" s="20" t="s">
        <v>22</v>
      </c>
      <c r="G14" s="81"/>
    </row>
    <row r="15" spans="1:7" x14ac:dyDescent="0.25">
      <c r="A15" s="31" t="s">
        <v>45</v>
      </c>
      <c r="B15" s="4">
        <f>D15+C15</f>
        <v>133</v>
      </c>
      <c r="C15" s="40">
        <f>VLOOKUP(A15,'Meeting Points'!$A$4:$B$104,2,FALSE)</f>
        <v>28</v>
      </c>
      <c r="D15" s="4">
        <f>VLOOKUP(A15,'Tournament Points'!$A$6:$C$43,3,FALSE)</f>
        <v>105</v>
      </c>
      <c r="E15" s="20">
        <f>VLOOKUP(A15,'Tournament Points'!$A$6:$C$43,2,FALSE)</f>
        <v>11.549999999999999</v>
      </c>
      <c r="F15" s="20" t="s">
        <v>23</v>
      </c>
      <c r="G15" s="81"/>
    </row>
    <row r="16" spans="1:7" x14ac:dyDescent="0.25">
      <c r="A16" s="31" t="s">
        <v>49</v>
      </c>
      <c r="B16" s="4">
        <f>D16+C16</f>
        <v>312</v>
      </c>
      <c r="C16" s="40">
        <f>VLOOKUP(A16,'Meeting Points'!$A$4:$B$104,2,FALSE)</f>
        <v>70</v>
      </c>
      <c r="D16" s="4">
        <f>VLOOKUP(A16,'Tournament Points'!$A$6:$C$43,3,FALSE)</f>
        <v>242</v>
      </c>
      <c r="E16" s="20">
        <f>VLOOKUP(A16,'Tournament Points'!$A$6:$C$43,2,FALSE)</f>
        <v>37.299999999999997</v>
      </c>
      <c r="F16" s="20" t="s">
        <v>23</v>
      </c>
      <c r="G16" s="81"/>
    </row>
    <row r="17" spans="1:7" x14ac:dyDescent="0.25">
      <c r="A17" s="31" t="s">
        <v>14</v>
      </c>
      <c r="B17" s="4">
        <f t="shared" si="0"/>
        <v>179</v>
      </c>
      <c r="C17" s="40">
        <f>VLOOKUP(A17,'Meeting Points'!$A$4:$B$104,2,FALSE)</f>
        <v>42</v>
      </c>
      <c r="D17" s="4">
        <f>VLOOKUP(A17,'Tournament Points'!$A$6:$C$43,3,FALSE)</f>
        <v>137</v>
      </c>
      <c r="E17" s="20">
        <f>VLOOKUP(A17,'Tournament Points'!$A$6:$C$43,2,FALSE)</f>
        <v>9.35</v>
      </c>
      <c r="F17" s="20" t="s">
        <v>22</v>
      </c>
      <c r="G17" s="81"/>
    </row>
    <row r="18" spans="1:7" x14ac:dyDescent="0.25">
      <c r="A18" s="31" t="s">
        <v>10</v>
      </c>
      <c r="B18" s="4">
        <f t="shared" si="0"/>
        <v>154</v>
      </c>
      <c r="C18" s="40">
        <f>VLOOKUP(A18,'Meeting Points'!$A$4:$B$104,2,FALSE)</f>
        <v>77</v>
      </c>
      <c r="D18" s="4">
        <f>VLOOKUP(A18,'Tournament Points'!$A$6:$C$43,3,FALSE)</f>
        <v>77</v>
      </c>
      <c r="E18" s="20">
        <f>VLOOKUP(A18,'Tournament Points'!$A$6:$C$43,2,FALSE)</f>
        <v>1.3</v>
      </c>
      <c r="F18" s="20" t="s">
        <v>22</v>
      </c>
      <c r="G18" s="81"/>
    </row>
    <row r="19" spans="1:7" x14ac:dyDescent="0.25">
      <c r="A19" s="31" t="s">
        <v>8</v>
      </c>
      <c r="B19" s="4">
        <f t="shared" si="0"/>
        <v>344</v>
      </c>
      <c r="C19" s="40">
        <f>VLOOKUP(A19,'Meeting Points'!$A$4:$B$104,2,FALSE)</f>
        <v>77</v>
      </c>
      <c r="D19" s="4">
        <f>VLOOKUP(A19,'Tournament Points'!$A$6:$C$43,3,FALSE)</f>
        <v>267</v>
      </c>
      <c r="E19" s="20">
        <f>VLOOKUP(A19,'Tournament Points'!$A$6:$C$43,2,FALSE)</f>
        <v>30.759999999999998</v>
      </c>
      <c r="F19" s="20" t="s">
        <v>23</v>
      </c>
      <c r="G19" s="81"/>
    </row>
    <row r="20" spans="1:7" x14ac:dyDescent="0.25">
      <c r="A20" s="31" t="s">
        <v>37</v>
      </c>
      <c r="B20" s="4">
        <f t="shared" si="0"/>
        <v>103</v>
      </c>
      <c r="C20" s="40">
        <f>VLOOKUP(A20,'Meeting Points'!$A$4:$B$104,2,FALSE)</f>
        <v>21</v>
      </c>
      <c r="D20" s="4">
        <f>VLOOKUP(A20,'Tournament Points'!$A$6:$C$43,3,FALSE)</f>
        <v>82</v>
      </c>
      <c r="E20" s="20">
        <f>VLOOKUP(A20,'Tournament Points'!$A$6:$C$43,2,FALSE)</f>
        <v>5.71</v>
      </c>
      <c r="F20" s="20" t="s">
        <v>22</v>
      </c>
      <c r="G20" s="81"/>
    </row>
    <row r="21" spans="1:7" x14ac:dyDescent="0.25">
      <c r="A21" s="31" t="s">
        <v>29</v>
      </c>
      <c r="B21" s="4">
        <f t="shared" si="0"/>
        <v>78</v>
      </c>
      <c r="C21" s="40">
        <f>VLOOKUP(A21,'Meeting Points'!$A$4:$B$104,2,FALSE)</f>
        <v>21</v>
      </c>
      <c r="D21" s="4">
        <f>VLOOKUP(A21,'Tournament Points'!$A$6:$C$43,3,FALSE)</f>
        <v>57</v>
      </c>
      <c r="E21" s="20">
        <f>VLOOKUP(A21,'Tournament Points'!$A$6:$C$43,2,FALSE)</f>
        <v>5.6999999999999993</v>
      </c>
      <c r="F21" s="20" t="s">
        <v>23</v>
      </c>
      <c r="G21" s="81"/>
    </row>
    <row r="22" spans="1:7" x14ac:dyDescent="0.25">
      <c r="A22" s="31" t="s">
        <v>54</v>
      </c>
      <c r="B22" s="4">
        <f t="shared" si="0"/>
        <v>79</v>
      </c>
      <c r="C22" s="40">
        <f>VLOOKUP(A22,'Meeting Points'!$A$4:$B$104,2,FALSE)</f>
        <v>49</v>
      </c>
      <c r="D22" s="4">
        <f>VLOOKUP(A22,'Tournament Points'!$A$6:$C$43,3,FALSE)</f>
        <v>30</v>
      </c>
      <c r="E22" s="20">
        <f>VLOOKUP(A22,'Tournament Points'!$A$6:$C$43,2,FALSE)</f>
        <v>3.29</v>
      </c>
      <c r="F22" s="20" t="s">
        <v>22</v>
      </c>
      <c r="G22" s="81"/>
    </row>
    <row r="23" spans="1:7" hidden="1" x14ac:dyDescent="0.25">
      <c r="A23" s="31" t="s">
        <v>9</v>
      </c>
      <c r="B23" s="4" t="e">
        <f>D23+C23</f>
        <v>#N/A</v>
      </c>
      <c r="C23" s="40" t="e">
        <f>VLOOKUP(A23,'Meeting Points'!$A$4:$B$104,2,FALSE)</f>
        <v>#N/A</v>
      </c>
      <c r="D23" s="4" t="e">
        <f>VLOOKUP(A23,'Tournament Points'!$A$6:$C$43,3,FALSE)</f>
        <v>#N/A</v>
      </c>
      <c r="E23" s="20" t="e">
        <f>VLOOKUP(A23,'Tournament Points'!$A$6:$C$43,2,FALSE)</f>
        <v>#N/A</v>
      </c>
      <c r="F23" s="20" t="s">
        <v>23</v>
      </c>
      <c r="G23" s="81"/>
    </row>
    <row r="24" spans="1:7" hidden="1" x14ac:dyDescent="0.25">
      <c r="A24" s="31" t="s">
        <v>15</v>
      </c>
      <c r="B24" s="4" t="e">
        <f>D24+C24</f>
        <v>#N/A</v>
      </c>
      <c r="C24" s="40" t="e">
        <f>VLOOKUP(A24,'Meeting Points'!$A$4:$B$104,2,FALSE)</f>
        <v>#N/A</v>
      </c>
      <c r="D24" s="4" t="e">
        <f>VLOOKUP(A24,'Tournament Points'!$A$6:$C$43,3,FALSE)</f>
        <v>#N/A</v>
      </c>
      <c r="E24" s="20" t="e">
        <f>VLOOKUP(A24,'Tournament Points'!$A$6:$C$43,2,FALSE)</f>
        <v>#N/A</v>
      </c>
      <c r="F24" s="20" t="s">
        <v>22</v>
      </c>
      <c r="G24" s="81"/>
    </row>
    <row r="25" spans="1:7" x14ac:dyDescent="0.25">
      <c r="A25" s="38" t="s">
        <v>68</v>
      </c>
      <c r="B25" s="4">
        <f>D25+C25</f>
        <v>70</v>
      </c>
      <c r="C25" s="40">
        <f>VLOOKUP(A25,'Meeting Points'!$A$4:$B$104,2,FALSE)</f>
        <v>49</v>
      </c>
      <c r="D25" s="4">
        <f>VLOOKUP(A25,'Tournament Points'!$A$6:$C$43,3,FALSE)</f>
        <v>21</v>
      </c>
      <c r="E25" s="20">
        <f>VLOOKUP(A25,'Tournament Points'!$A$6:$C$43,2,FALSE)</f>
        <v>0</v>
      </c>
      <c r="F25" s="20" t="s">
        <v>22</v>
      </c>
      <c r="G25" s="82"/>
    </row>
    <row r="26" spans="1:7" x14ac:dyDescent="0.25">
      <c r="A26" s="38" t="s">
        <v>51</v>
      </c>
      <c r="B26" s="4">
        <f>D26+C26</f>
        <v>165</v>
      </c>
      <c r="C26" s="40">
        <f>VLOOKUP(A26,'Meeting Points'!$A$4:$B$104,2,FALSE)</f>
        <v>49</v>
      </c>
      <c r="D26" s="4">
        <f>VLOOKUP(A26,'Tournament Points'!$A$6:$C$43,3,FALSE)</f>
        <v>116</v>
      </c>
      <c r="E26" s="20">
        <f>VLOOKUP(A26,'Tournament Points'!$A$6:$C$43,2,FALSE)</f>
        <v>9.93</v>
      </c>
      <c r="F26" s="20" t="s">
        <v>22</v>
      </c>
      <c r="G26" s="81"/>
    </row>
    <row r="27" spans="1:7" x14ac:dyDescent="0.25">
      <c r="A27" s="31" t="s">
        <v>7</v>
      </c>
      <c r="B27" s="4">
        <f t="shared" si="0"/>
        <v>405</v>
      </c>
      <c r="C27" s="40">
        <f>VLOOKUP(A27,'Meeting Points'!$A$4:$B$104,2,FALSE)</f>
        <v>91</v>
      </c>
      <c r="D27" s="4">
        <f>VLOOKUP(A27,'Tournament Points'!$A$6:$C$43,3,FALSE)</f>
        <v>314</v>
      </c>
      <c r="E27" s="20">
        <f>VLOOKUP(A27,'Tournament Points'!$A$6:$C$43,2,FALSE)</f>
        <v>40.729999999999997</v>
      </c>
      <c r="F27" s="20" t="s">
        <v>23</v>
      </c>
      <c r="G27" s="81"/>
    </row>
    <row r="28" spans="1:7" x14ac:dyDescent="0.25">
      <c r="A28" s="31" t="s">
        <v>74</v>
      </c>
      <c r="B28" s="4">
        <f>D28+C28</f>
        <v>116</v>
      </c>
      <c r="C28" s="40">
        <f>VLOOKUP(A28,'Meeting Points'!$A$4:$B$104,2,FALSE)</f>
        <v>7</v>
      </c>
      <c r="D28" s="4">
        <f>VLOOKUP(A28,'Tournament Points'!$A$6:$C$43,3,FALSE)</f>
        <v>109</v>
      </c>
      <c r="E28" s="20">
        <f>VLOOKUP(A28,'Tournament Points'!$A$6:$C$43,2,FALSE)</f>
        <v>6.19</v>
      </c>
      <c r="F28" s="20" t="s">
        <v>22</v>
      </c>
      <c r="G28" s="81"/>
    </row>
    <row r="29" spans="1:7" x14ac:dyDescent="0.25">
      <c r="A29" s="38" t="s">
        <v>52</v>
      </c>
      <c r="B29" s="4">
        <f>D29+C29</f>
        <v>163</v>
      </c>
      <c r="C29" s="40">
        <f>VLOOKUP(A29,'Meeting Points'!$A$4:$B$104,2,FALSE)</f>
        <v>91</v>
      </c>
      <c r="D29" s="4">
        <f>VLOOKUP(A29,'Tournament Points'!$A$6:$C$43,3,FALSE)</f>
        <v>72</v>
      </c>
      <c r="E29" s="20">
        <f>VLOOKUP(A29,'Tournament Points'!$A$6:$C$43,2,FALSE)</f>
        <v>2.71</v>
      </c>
      <c r="F29" s="20" t="s">
        <v>22</v>
      </c>
      <c r="G29" s="82"/>
    </row>
    <row r="30" spans="1:7" x14ac:dyDescent="0.25">
      <c r="A30" s="31" t="s">
        <v>67</v>
      </c>
      <c r="B30" s="4">
        <f t="shared" si="0"/>
        <v>130</v>
      </c>
      <c r="C30" s="40">
        <f>VLOOKUP(A30,'Meeting Points'!$A$4:$B$104,2,FALSE)</f>
        <v>56</v>
      </c>
      <c r="D30" s="4">
        <f>VLOOKUP(A30,'Tournament Points'!$A$6:$C$43,3,FALSE)</f>
        <v>74</v>
      </c>
      <c r="E30" s="20">
        <f>VLOOKUP(A30,'Tournament Points'!$A$6:$C$43,2,FALSE)</f>
        <v>7.42</v>
      </c>
      <c r="F30" s="20" t="s">
        <v>38</v>
      </c>
      <c r="G30" s="81"/>
    </row>
    <row r="31" spans="1:7" x14ac:dyDescent="0.25">
      <c r="A31" s="31" t="s">
        <v>36</v>
      </c>
      <c r="B31" s="4">
        <f t="shared" si="0"/>
        <v>392</v>
      </c>
      <c r="C31" s="40">
        <f>VLOOKUP(A31,'Meeting Points'!$A$4:$B$104,2,FALSE)</f>
        <v>91</v>
      </c>
      <c r="D31" s="4">
        <f>VLOOKUP(A31,'Tournament Points'!$A$6:$C$43,3,FALSE)</f>
        <v>301</v>
      </c>
      <c r="E31" s="20">
        <f>VLOOKUP(A31,'Tournament Points'!$A$6:$C$43,2,FALSE)</f>
        <v>29.050000000000004</v>
      </c>
      <c r="F31" s="20" t="s">
        <v>22</v>
      </c>
      <c r="G31" s="81"/>
    </row>
    <row r="32" spans="1:7" x14ac:dyDescent="0.25">
      <c r="A32" s="31" t="s">
        <v>73</v>
      </c>
      <c r="B32" s="4">
        <f t="shared" ref="B32" si="2">D32+C32</f>
        <v>178</v>
      </c>
      <c r="C32" s="40">
        <f>VLOOKUP(A32,'Meeting Points'!$A$4:$B$104,2,FALSE)</f>
        <v>70</v>
      </c>
      <c r="D32" s="4">
        <f>VLOOKUP(A32,'Tournament Points'!$A$6:$C$43,3,FALSE)</f>
        <v>108</v>
      </c>
      <c r="E32" s="20">
        <f>VLOOKUP(A32,'Tournament Points'!$A$6:$C$43,2,FALSE)</f>
        <v>6.18</v>
      </c>
      <c r="F32" s="20" t="s">
        <v>22</v>
      </c>
      <c r="G32" s="81"/>
    </row>
    <row r="33" spans="1:11" x14ac:dyDescent="0.25">
      <c r="A33" s="31" t="s">
        <v>6</v>
      </c>
      <c r="B33" s="4">
        <f t="shared" si="0"/>
        <v>178</v>
      </c>
      <c r="C33" s="40">
        <f>VLOOKUP(A33,'Meeting Points'!$A$4:$B$104,2,FALSE)</f>
        <v>63</v>
      </c>
      <c r="D33" s="4">
        <f>VLOOKUP(A33,'Tournament Points'!$A$6:$C$43,3,FALSE)</f>
        <v>115</v>
      </c>
      <c r="E33" s="20">
        <f>VLOOKUP(A33,'Tournament Points'!$A$6:$C$43,2,FALSE)</f>
        <v>10.309999999999999</v>
      </c>
      <c r="F33" s="20" t="s">
        <v>22</v>
      </c>
      <c r="G33" s="81"/>
    </row>
    <row r="34" spans="1:11" x14ac:dyDescent="0.25">
      <c r="A34" s="31" t="s">
        <v>42</v>
      </c>
      <c r="B34" s="4">
        <f>D34+C34</f>
        <v>82</v>
      </c>
      <c r="C34" s="40">
        <f>VLOOKUP(A34,'Meeting Points'!$A$4:$B$104,2,FALSE)</f>
        <v>21</v>
      </c>
      <c r="D34" s="4">
        <f>VLOOKUP(A34,'Tournament Points'!$A$6:$C$43,3,FALSE)</f>
        <v>61</v>
      </c>
      <c r="E34" s="20">
        <f>VLOOKUP(A34,'Tournament Points'!$A$6:$C$43,2,FALSE)</f>
        <v>10.210000000000001</v>
      </c>
      <c r="F34" s="20" t="s">
        <v>23</v>
      </c>
      <c r="G34" s="81"/>
    </row>
    <row r="35" spans="1:11" x14ac:dyDescent="0.25">
      <c r="A35" s="31" t="s">
        <v>43</v>
      </c>
      <c r="B35" s="4">
        <f>D35+C35</f>
        <v>294</v>
      </c>
      <c r="C35" s="40">
        <f>VLOOKUP(A35,'Meeting Points'!$A$4:$B$104,2,FALSE)</f>
        <v>77</v>
      </c>
      <c r="D35" s="4">
        <f>VLOOKUP(A35,'Tournament Points'!$A$6:$C$43,3,FALSE)</f>
        <v>217</v>
      </c>
      <c r="E35" s="20">
        <f>VLOOKUP(A35,'Tournament Points'!$A$6:$C$43,2,FALSE)</f>
        <v>19.22</v>
      </c>
      <c r="F35" s="20" t="s">
        <v>22</v>
      </c>
      <c r="G35" s="81"/>
    </row>
    <row r="36" spans="1:11" x14ac:dyDescent="0.25">
      <c r="A36" s="31" t="s">
        <v>66</v>
      </c>
      <c r="B36" s="4">
        <f>D36+C36</f>
        <v>131</v>
      </c>
      <c r="C36" s="40">
        <f>VLOOKUP(A36,'Meeting Points'!$A$4:$B$104,2,FALSE)</f>
        <v>56</v>
      </c>
      <c r="D36" s="4">
        <f>VLOOKUP(A36,'Tournament Points'!$A$6:$C$43,3,FALSE)</f>
        <v>75</v>
      </c>
      <c r="E36" s="20">
        <f>VLOOKUP(A36,'Tournament Points'!$A$6:$C$43,2,FALSE)</f>
        <v>11.280000000000001</v>
      </c>
      <c r="F36" s="20" t="s">
        <v>23</v>
      </c>
      <c r="G36" s="81"/>
    </row>
    <row r="37" spans="1:11" x14ac:dyDescent="0.25">
      <c r="A37" s="31" t="s">
        <v>11</v>
      </c>
      <c r="B37" s="4">
        <f t="shared" si="0"/>
        <v>91</v>
      </c>
      <c r="C37" s="40">
        <f>VLOOKUP(A37,'Meeting Points'!$A$4:$B$104,2,FALSE)</f>
        <v>91</v>
      </c>
      <c r="D37" s="4">
        <f>VLOOKUP(A37,'Tournament Points'!$A$6:$C$43,3,FALSE)</f>
        <v>0</v>
      </c>
      <c r="E37" s="20">
        <f>VLOOKUP(A37,'Tournament Points'!$A$6:$C$43,2,FALSE)</f>
        <v>0</v>
      </c>
      <c r="F37" s="20" t="s">
        <v>22</v>
      </c>
      <c r="G37" s="81"/>
    </row>
    <row r="38" spans="1:11" x14ac:dyDescent="0.25">
      <c r="A38" s="31" t="s">
        <v>40</v>
      </c>
      <c r="B38" s="4">
        <f t="shared" si="0"/>
        <v>234</v>
      </c>
      <c r="C38" s="40">
        <f>VLOOKUP(A38,'Meeting Points'!$A$4:$B$104,2,FALSE)</f>
        <v>84</v>
      </c>
      <c r="D38" s="4">
        <f>VLOOKUP(A38,'Tournament Points'!$A$6:$C$43,3,FALSE)</f>
        <v>150</v>
      </c>
      <c r="E38" s="20">
        <f>VLOOKUP(A38,'Tournament Points'!$A$6:$C$43,2,FALSE)</f>
        <v>13.14</v>
      </c>
      <c r="F38" s="20" t="s">
        <v>23</v>
      </c>
      <c r="G38" s="81"/>
    </row>
    <row r="39" spans="1:11" x14ac:dyDescent="0.25">
      <c r="A39" s="38"/>
      <c r="B39" s="4"/>
      <c r="C39" s="40"/>
      <c r="D39" s="4"/>
      <c r="E39" s="20"/>
      <c r="G39" s="80">
        <f>SUM(G4:G38)</f>
        <v>0</v>
      </c>
      <c r="H39" s="80" t="s">
        <v>25</v>
      </c>
    </row>
    <row r="40" spans="1:11" x14ac:dyDescent="0.25">
      <c r="A40" s="38"/>
      <c r="B40" s="4"/>
      <c r="C40" s="40"/>
      <c r="D40" s="4"/>
      <c r="E40" s="20"/>
    </row>
    <row r="41" spans="1:11" x14ac:dyDescent="0.25">
      <c r="A41" s="38"/>
      <c r="B41" s="4"/>
      <c r="C41" s="40"/>
      <c r="D41" s="4"/>
      <c r="E41" s="20"/>
      <c r="K41">
        <f>575/25</f>
        <v>23</v>
      </c>
    </row>
    <row r="42" spans="1:11" x14ac:dyDescent="0.25">
      <c r="A42" s="38"/>
      <c r="B42" s="4"/>
      <c r="C42" s="40"/>
      <c r="D42" s="4"/>
      <c r="E42" s="20"/>
    </row>
    <row r="43" spans="1:11" x14ac:dyDescent="0.25">
      <c r="A43" s="38"/>
      <c r="B43" s="4"/>
      <c r="C43" s="40"/>
      <c r="D43" s="4"/>
      <c r="E43" s="20"/>
    </row>
  </sheetData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"/>
  <sheetViews>
    <sheetView tabSelected="1" workbookViewId="0">
      <selection activeCell="C14" sqref="C14"/>
    </sheetView>
  </sheetViews>
  <sheetFormatPr defaultRowHeight="15" x14ac:dyDescent="0.25"/>
  <cols>
    <col min="1" max="1" width="13.5703125" bestFit="1" customWidth="1"/>
    <col min="2" max="2" width="16.140625" bestFit="1" customWidth="1"/>
    <col min="5" max="5" width="14.85546875" customWidth="1"/>
  </cols>
  <sheetData>
    <row r="1" spans="1:9" ht="19.5" thickBot="1" x14ac:dyDescent="0.35">
      <c r="A1" s="118" t="s">
        <v>77</v>
      </c>
      <c r="B1" s="118"/>
    </row>
    <row r="2" spans="1:9" ht="19.5" thickBot="1" x14ac:dyDescent="0.35">
      <c r="A2" s="119" t="s">
        <v>23</v>
      </c>
      <c r="B2" s="119" t="s">
        <v>38</v>
      </c>
    </row>
    <row r="3" spans="1:9" ht="15.75" thickBot="1" x14ac:dyDescent="0.3">
      <c r="A3" s="120" t="s">
        <v>7</v>
      </c>
      <c r="B3" s="121" t="s">
        <v>39</v>
      </c>
    </row>
    <row r="4" spans="1:9" ht="15.75" thickBot="1" x14ac:dyDescent="0.3">
      <c r="A4" s="121" t="s">
        <v>8</v>
      </c>
      <c r="B4" s="121" t="s">
        <v>52</v>
      </c>
    </row>
    <row r="5" spans="1:9" ht="15.75" thickBot="1" x14ac:dyDescent="0.3">
      <c r="A5" s="120" t="s">
        <v>16</v>
      </c>
      <c r="B5" s="121" t="s">
        <v>51</v>
      </c>
    </row>
    <row r="6" spans="1:9" ht="15.75" thickBot="1" x14ac:dyDescent="0.3">
      <c r="A6" s="120" t="s">
        <v>49</v>
      </c>
      <c r="B6" s="121" t="s">
        <v>6</v>
      </c>
      <c r="F6" s="19"/>
    </row>
    <row r="7" spans="1:9" ht="15.75" thickBot="1" x14ac:dyDescent="0.3">
      <c r="A7" s="121" t="s">
        <v>47</v>
      </c>
      <c r="B7" s="122" t="s">
        <v>73</v>
      </c>
    </row>
    <row r="8" spans="1:9" ht="15.75" thickBot="1" x14ac:dyDescent="0.3">
      <c r="A8" s="120" t="s">
        <v>40</v>
      </c>
      <c r="B8" s="121" t="s">
        <v>14</v>
      </c>
    </row>
    <row r="9" spans="1:9" ht="15.75" thickBot="1" x14ac:dyDescent="0.3">
      <c r="A9" s="120" t="s">
        <v>41</v>
      </c>
      <c r="B9" s="121" t="s">
        <v>43</v>
      </c>
    </row>
    <row r="10" spans="1:9" ht="15.75" thickBot="1" x14ac:dyDescent="0.3">
      <c r="A10" s="121" t="s">
        <v>48</v>
      </c>
      <c r="B10" s="121" t="s">
        <v>36</v>
      </c>
    </row>
    <row r="11" spans="1:9" ht="15.75" thickBot="1" x14ac:dyDescent="0.3">
      <c r="A11" s="121" t="s">
        <v>45</v>
      </c>
      <c r="B11" s="121" t="s">
        <v>67</v>
      </c>
      <c r="C11" s="123" t="s">
        <v>46</v>
      </c>
    </row>
    <row r="14" spans="1:9" ht="15.75" thickBot="1" x14ac:dyDescent="0.3"/>
    <row r="15" spans="1:9" ht="15.75" thickBot="1" x14ac:dyDescent="0.3">
      <c r="I15" s="90"/>
    </row>
  </sheetData>
  <mergeCells count="1">
    <mergeCell ref="A1:B1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Club Member Standings</vt:lpstr>
      <vt:lpstr>Tournament Points</vt:lpstr>
      <vt:lpstr>Meeting Points</vt:lpstr>
      <vt:lpstr>Member Summary</vt:lpstr>
      <vt:lpstr>Classic Pairings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</dc:creator>
  <cp:lastModifiedBy>Rex Harris</cp:lastModifiedBy>
  <cp:lastPrinted>2019-09-17T05:10:14Z</cp:lastPrinted>
  <dcterms:created xsi:type="dcterms:W3CDTF">2014-01-06T20:29:30Z</dcterms:created>
  <dcterms:modified xsi:type="dcterms:W3CDTF">2019-09-17T05:56:59Z</dcterms:modified>
</cp:coreProperties>
</file>